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W:\2026\ПФХД\ОС\ОС ОТВЕТ в КНВШ\"/>
    </mc:Choice>
  </mc:AlternateContent>
  <bookViews>
    <workbookView xWindow="0" yWindow="0" windowWidth="15585" windowHeight="11700" activeTab="3"/>
  </bookViews>
  <sheets>
    <sheet name="О-2" sheetId="4" r:id="rId1"/>
    <sheet name="2026" sheetId="1" r:id="rId2"/>
    <sheet name="2027" sheetId="2" r:id="rId3"/>
    <sheet name="2028" sheetId="3" r:id="rId4"/>
    <sheet name="Лист1" sheetId="5" state="hidden" r:id="rId5"/>
  </sheets>
  <definedNames>
    <definedName name="_xlnm.Print_Area" localSheetId="1">'2026'!$A$1:$K$101</definedName>
    <definedName name="_xlnm.Print_Area" localSheetId="2">'2027'!$A$1:$K$36</definedName>
    <definedName name="_xlnm.Print_Area" localSheetId="3">'2028'!$A$1:$K$26</definedName>
    <definedName name="_xlnm.Print_Area" localSheetId="0">'О-2'!$A$1:$I$15</definedName>
  </definedNames>
  <calcPr calcId="162913"/>
</workbook>
</file>

<file path=xl/calcChain.xml><?xml version="1.0" encoding="utf-8"?>
<calcChain xmlns="http://schemas.openxmlformats.org/spreadsheetml/2006/main">
  <c r="K85" i="1" l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I14" i="3" l="1"/>
  <c r="H14" i="3"/>
  <c r="K14" i="3" s="1"/>
  <c r="I12" i="4"/>
  <c r="I9" i="4"/>
  <c r="J14" i="3" l="1"/>
  <c r="K8" i="1" l="1"/>
  <c r="I8" i="1"/>
  <c r="J8" i="1" s="1"/>
  <c r="K9" i="1"/>
  <c r="I9" i="1"/>
  <c r="J9" i="1" s="1"/>
  <c r="I10" i="1"/>
  <c r="J10" i="1" s="1"/>
  <c r="K10" i="1"/>
  <c r="K11" i="1"/>
  <c r="I11" i="1"/>
  <c r="K12" i="1"/>
  <c r="I12" i="1"/>
  <c r="J12" i="1" s="1"/>
  <c r="K13" i="1"/>
  <c r="I13" i="1"/>
  <c r="K14" i="1"/>
  <c r="I14" i="1"/>
  <c r="K15" i="1"/>
  <c r="I15" i="1"/>
  <c r="K16" i="1"/>
  <c r="I16" i="1"/>
  <c r="J16" i="1" s="1"/>
  <c r="K17" i="1"/>
  <c r="I17" i="1"/>
  <c r="J17" i="1" s="1"/>
  <c r="K18" i="1"/>
  <c r="I18" i="1"/>
  <c r="I19" i="1"/>
  <c r="J19" i="1" s="1"/>
  <c r="K19" i="1"/>
  <c r="K20" i="1"/>
  <c r="I20" i="1"/>
  <c r="K21" i="1"/>
  <c r="I21" i="1"/>
  <c r="K22" i="1"/>
  <c r="I22" i="1"/>
  <c r="K23" i="1"/>
  <c r="I23" i="1"/>
  <c r="J23" i="1" s="1"/>
  <c r="I24" i="1"/>
  <c r="J24" i="1" s="1"/>
  <c r="K24" i="1"/>
  <c r="K25" i="1"/>
  <c r="I25" i="1"/>
  <c r="K26" i="1"/>
  <c r="I26" i="1"/>
  <c r="J26" i="1" s="1"/>
  <c r="K27" i="1"/>
  <c r="I27" i="1"/>
  <c r="K28" i="1"/>
  <c r="I28" i="1"/>
  <c r="K29" i="1"/>
  <c r="I29" i="1"/>
  <c r="K30" i="1"/>
  <c r="I30" i="1"/>
  <c r="J30" i="1" s="1"/>
  <c r="K31" i="1"/>
  <c r="I31" i="1"/>
  <c r="K32" i="1"/>
  <c r="I32" i="1"/>
  <c r="K33" i="1"/>
  <c r="I33" i="1"/>
  <c r="J33" i="1" s="1"/>
  <c r="K34" i="1"/>
  <c r="I34" i="1"/>
  <c r="I35" i="1"/>
  <c r="J35" i="1" s="1"/>
  <c r="K35" i="1"/>
  <c r="K36" i="1"/>
  <c r="I36" i="1"/>
  <c r="K37" i="1"/>
  <c r="I37" i="1"/>
  <c r="J37" i="1" s="1"/>
  <c r="I38" i="1"/>
  <c r="J38" i="1" s="1"/>
  <c r="K38" i="1"/>
  <c r="K39" i="1"/>
  <c r="I39" i="1"/>
  <c r="K40" i="1"/>
  <c r="I40" i="1"/>
  <c r="J40" i="1" s="1"/>
  <c r="K41" i="1"/>
  <c r="I41" i="1"/>
  <c r="K42" i="1"/>
  <c r="I42" i="1"/>
  <c r="K43" i="1"/>
  <c r="I43" i="1"/>
  <c r="J43" i="1" s="1"/>
  <c r="K44" i="1"/>
  <c r="I44" i="1"/>
  <c r="K45" i="1"/>
  <c r="I45" i="1"/>
  <c r="K46" i="1"/>
  <c r="I46" i="1"/>
  <c r="I47" i="1"/>
  <c r="J47" i="1" s="1"/>
  <c r="K47" i="1"/>
  <c r="K48" i="1"/>
  <c r="I48" i="1"/>
  <c r="K49" i="1"/>
  <c r="I49" i="1"/>
  <c r="J49" i="1" s="1"/>
  <c r="K50" i="1"/>
  <c r="I50" i="1"/>
  <c r="K51" i="1"/>
  <c r="I51" i="1"/>
  <c r="K52" i="1"/>
  <c r="I52" i="1"/>
  <c r="K53" i="1"/>
  <c r="I53" i="1"/>
  <c r="J53" i="1" s="1"/>
  <c r="K54" i="1"/>
  <c r="I54" i="1"/>
  <c r="K55" i="1"/>
  <c r="I55" i="1"/>
  <c r="K56" i="1"/>
  <c r="I56" i="1"/>
  <c r="J56" i="1" s="1"/>
  <c r="K57" i="1"/>
  <c r="I57" i="1"/>
  <c r="K58" i="1"/>
  <c r="I58" i="1"/>
  <c r="K59" i="1"/>
  <c r="I59" i="1"/>
  <c r="K60" i="1"/>
  <c r="I60" i="1"/>
  <c r="J60" i="1" s="1"/>
  <c r="K61" i="1"/>
  <c r="I61" i="1"/>
  <c r="K62" i="1"/>
  <c r="I62" i="1"/>
  <c r="J62" i="1" s="1"/>
  <c r="K63" i="1"/>
  <c r="I63" i="1"/>
  <c r="K64" i="1"/>
  <c r="I64" i="1"/>
  <c r="J64" i="1" s="1"/>
  <c r="K65" i="1"/>
  <c r="I65" i="1"/>
  <c r="K66" i="1"/>
  <c r="I66" i="1"/>
  <c r="J66" i="1" s="1"/>
  <c r="K67" i="1"/>
  <c r="I67" i="1"/>
  <c r="K68" i="1"/>
  <c r="I68" i="1"/>
  <c r="K69" i="1"/>
  <c r="I69" i="1"/>
  <c r="K70" i="1"/>
  <c r="I70" i="1"/>
  <c r="K71" i="1"/>
  <c r="I71" i="1"/>
  <c r="K72" i="1"/>
  <c r="I72" i="1"/>
  <c r="J72" i="1" s="1"/>
  <c r="K73" i="1"/>
  <c r="I73" i="1"/>
  <c r="K74" i="1"/>
  <c r="I74" i="1"/>
  <c r="J74" i="1" s="1"/>
  <c r="K75" i="1"/>
  <c r="I75" i="1"/>
  <c r="K76" i="1"/>
  <c r="I76" i="1"/>
  <c r="K77" i="1"/>
  <c r="I77" i="1"/>
  <c r="J77" i="1" s="1"/>
  <c r="K78" i="1"/>
  <c r="I78" i="1"/>
  <c r="K79" i="1"/>
  <c r="I79" i="1"/>
  <c r="J79" i="1" s="1"/>
  <c r="K80" i="1"/>
  <c r="I80" i="1"/>
  <c r="K81" i="1"/>
  <c r="I81" i="1"/>
  <c r="K82" i="1"/>
  <c r="I82" i="1"/>
  <c r="I83" i="1"/>
  <c r="J83" i="1" s="1"/>
  <c r="K83" i="1"/>
  <c r="K84" i="1"/>
  <c r="I84" i="1"/>
  <c r="I85" i="1"/>
  <c r="J85" i="1" s="1"/>
  <c r="I7" i="1"/>
  <c r="J7" i="1" s="1"/>
  <c r="K7" i="1"/>
  <c r="J71" i="1" l="1"/>
  <c r="J15" i="1"/>
  <c r="J82" i="1"/>
  <c r="J80" i="1"/>
  <c r="J69" i="1"/>
  <c r="J65" i="1"/>
  <c r="J57" i="1"/>
  <c r="J50" i="1"/>
  <c r="J48" i="1"/>
  <c r="J41" i="1"/>
  <c r="J34" i="1"/>
  <c r="J32" i="1"/>
  <c r="J27" i="1"/>
  <c r="J13" i="1"/>
  <c r="J11" i="1"/>
  <c r="J75" i="1"/>
  <c r="J68" i="1"/>
  <c r="J63" i="1"/>
  <c r="J59" i="1"/>
  <c r="J54" i="1"/>
  <c r="J51" i="1"/>
  <c r="J46" i="1"/>
  <c r="J44" i="1"/>
  <c r="J31" i="1"/>
  <c r="J28" i="1"/>
  <c r="J22" i="1"/>
  <c r="J20" i="1"/>
  <c r="K87" i="1"/>
  <c r="K91" i="1" s="1"/>
  <c r="J84" i="1"/>
  <c r="J81" i="1"/>
  <c r="J78" i="1"/>
  <c r="J76" i="1"/>
  <c r="J73" i="1"/>
  <c r="J70" i="1"/>
  <c r="J67" i="1"/>
  <c r="J61" i="1"/>
  <c r="J58" i="1"/>
  <c r="J55" i="1"/>
  <c r="J52" i="1"/>
  <c r="J45" i="1"/>
  <c r="J42" i="1"/>
  <c r="J39" i="1"/>
  <c r="J36" i="1"/>
  <c r="J29" i="1"/>
  <c r="J25" i="1"/>
  <c r="J21" i="1"/>
  <c r="J18" i="1"/>
  <c r="J14" i="1"/>
  <c r="H7" i="3"/>
  <c r="K7" i="3" s="1"/>
  <c r="H8" i="3"/>
  <c r="H9" i="3"/>
  <c r="K9" i="3" s="1"/>
  <c r="H10" i="3"/>
  <c r="K10" i="3" s="1"/>
  <c r="H11" i="3"/>
  <c r="H12" i="3"/>
  <c r="K12" i="3" s="1"/>
  <c r="H13" i="3"/>
  <c r="K13" i="3" s="1"/>
  <c r="H15" i="3"/>
  <c r="K15" i="3" s="1"/>
  <c r="I15" i="3"/>
  <c r="J15" i="3" s="1"/>
  <c r="I13" i="3"/>
  <c r="I12" i="3"/>
  <c r="I11" i="3"/>
  <c r="K11" i="3"/>
  <c r="I10" i="3"/>
  <c r="I9" i="3"/>
  <c r="I8" i="3"/>
  <c r="K8" i="3"/>
  <c r="I7" i="3"/>
  <c r="K7" i="2"/>
  <c r="H8" i="2"/>
  <c r="K8" i="2" s="1"/>
  <c r="I8" i="2"/>
  <c r="J8" i="2" s="1"/>
  <c r="H9" i="2"/>
  <c r="K9" i="2" s="1"/>
  <c r="I9" i="2"/>
  <c r="J9" i="2" s="1"/>
  <c r="H10" i="2"/>
  <c r="K10" i="2" s="1"/>
  <c r="I10" i="2"/>
  <c r="J10" i="2" s="1"/>
  <c r="H11" i="2"/>
  <c r="K11" i="2" s="1"/>
  <c r="I11" i="2"/>
  <c r="J11" i="2" s="1"/>
  <c r="H12" i="2"/>
  <c r="K12" i="2" s="1"/>
  <c r="I12" i="2"/>
  <c r="H13" i="2"/>
  <c r="K13" i="2" s="1"/>
  <c r="I13" i="2"/>
  <c r="J13" i="2" s="1"/>
  <c r="H14" i="2"/>
  <c r="K14" i="2" s="1"/>
  <c r="I14" i="2"/>
  <c r="J14" i="2"/>
  <c r="H15" i="2"/>
  <c r="K15" i="2" s="1"/>
  <c r="I15" i="2"/>
  <c r="H16" i="2"/>
  <c r="I16" i="2"/>
  <c r="H17" i="2"/>
  <c r="K17" i="2" s="1"/>
  <c r="I17" i="2"/>
  <c r="H18" i="2"/>
  <c r="K18" i="2" s="1"/>
  <c r="I18" i="2"/>
  <c r="H19" i="2"/>
  <c r="J19" i="2" s="1"/>
  <c r="I19" i="2"/>
  <c r="H20" i="2"/>
  <c r="K20" i="2" s="1"/>
  <c r="I20" i="2"/>
  <c r="J20" i="2" s="1"/>
  <c r="H21" i="2"/>
  <c r="K21" i="2" s="1"/>
  <c r="I21" i="2"/>
  <c r="J21" i="2" s="1"/>
  <c r="H22" i="2"/>
  <c r="K22" i="2" s="1"/>
  <c r="I22" i="2"/>
  <c r="H23" i="2"/>
  <c r="K23" i="2" s="1"/>
  <c r="I23" i="2"/>
  <c r="J23" i="2" s="1"/>
  <c r="H24" i="2"/>
  <c r="K24" i="2" s="1"/>
  <c r="I24" i="2"/>
  <c r="I7" i="2"/>
  <c r="H7" i="2"/>
  <c r="K19" i="2"/>
  <c r="A1" i="2"/>
  <c r="A2" i="2"/>
  <c r="J7" i="3" l="1"/>
  <c r="J10" i="3"/>
  <c r="J7" i="2"/>
  <c r="J16" i="2"/>
  <c r="J22" i="2"/>
  <c r="J17" i="2"/>
  <c r="J15" i="2"/>
  <c r="J9" i="3"/>
  <c r="J13" i="3"/>
  <c r="J11" i="3"/>
  <c r="J12" i="3"/>
  <c r="J8" i="3"/>
  <c r="K16" i="3"/>
  <c r="K16" i="2"/>
  <c r="K25" i="2" s="1"/>
  <c r="J12" i="2"/>
  <c r="J24" i="2"/>
  <c r="J18" i="2"/>
  <c r="A1" i="1"/>
  <c r="A1" i="3"/>
  <c r="A2" i="3"/>
</calcChain>
</file>

<file path=xl/sharedStrings.xml><?xml version="1.0" encoding="utf-8"?>
<sst xmlns="http://schemas.openxmlformats.org/spreadsheetml/2006/main" count="332" uniqueCount="151">
  <si>
    <t>руб.</t>
  </si>
  <si>
    <t>№</t>
  </si>
  <si>
    <t>Наименование товара</t>
  </si>
  <si>
    <t>Ед. изм.</t>
  </si>
  <si>
    <t>Кол-во</t>
  </si>
  <si>
    <t>Цена за единицу - данные общедоступной ценовой информации</t>
  </si>
  <si>
    <t>Однородность совокупности значений выявленных цен, используемых в расчёте НМЦК</t>
  </si>
  <si>
    <t>НМЦК</t>
  </si>
  <si>
    <t>КП № 1</t>
  </si>
  <si>
    <t>КП № 2</t>
  </si>
  <si>
    <t>КП № 3</t>
  </si>
  <si>
    <t>Средняя арифметическая цена за единицу</t>
  </si>
  <si>
    <t>Среднее квадратичное отклонение</t>
  </si>
  <si>
    <t>коэффициент вариации (не более 33%)</t>
  </si>
  <si>
    <t>Директор</t>
  </si>
  <si>
    <t>(подпись)</t>
  </si>
  <si>
    <t>М.П.</t>
  </si>
  <si>
    <r>
      <rPr>
        <b/>
        <sz val="12"/>
        <rFont val="Times New Roman"/>
        <family val="1"/>
        <charset val="204"/>
      </rPr>
      <t>Исполнитель</t>
    </r>
  </si>
  <si>
    <t>шт</t>
  </si>
  <si>
    <t>Форма O-2</t>
  </si>
  <si>
    <t>Форма предоставления информации для подтверждения порядка формирования цен</t>
  </si>
  <si>
    <t>Информация о товаре</t>
  </si>
  <si>
    <t>Информация по мониторингу цен (в текущем уровне цен)</t>
  </si>
  <si>
    <t>ОКПД2</t>
  </si>
  <si>
    <t>Единица измерения</t>
  </si>
  <si>
    <t>Количество товара</t>
  </si>
  <si>
    <t xml:space="preserve">Марка, модель, артикул производителя, регистрационное удостоверение (для мед. изделий)  т.д.
</t>
  </si>
  <si>
    <t>Наименование поставщика</t>
  </si>
  <si>
    <t>Цена за ед.товара поставщика,
с НДС, руб.</t>
  </si>
  <si>
    <t>Цена за ед. товара по мониторингу, с НДС, руб.</t>
  </si>
  <si>
    <t>СПб ГБПОУ ""</t>
  </si>
  <si>
    <t>СПб ГБПОУ «Академия машиностроения имени Ж.Я. Котина»</t>
  </si>
  <si>
    <t>СПб ГБПОУ «Академия промышленных технологий»</t>
  </si>
  <si>
    <t>СПб ГБПОУ  «Академия транспортных технологий»</t>
  </si>
  <si>
    <t>СПб ГБПОУ «Академия управления городской средой, градостроительства и печати» </t>
  </si>
  <si>
    <t>СПб ГБПОУ «Петровский колледж»</t>
  </si>
  <si>
    <t>СПб ГБПОУ «Политехнический колледж городского хозяйства»</t>
  </si>
  <si>
    <t>СПб ГБПОУ «Санкт-Петербургский архитектурно-строительный колледж»</t>
  </si>
  <si>
    <t>СПб ГБПОУ «Санкт-Петербургский технический колледж управления и коммерции»</t>
  </si>
  <si>
    <t>СПб ГБПОУ «Санкт-Петербургский техникум отраслевых технологий, финансов и права»</t>
  </si>
  <si>
    <t>СПб ГАУ "Фонд поддержки научной, научно-технической, инновационной деятельности"</t>
  </si>
  <si>
    <t>СПБ ГБУ ДПО «Ресурсный экспертный центр профессионального образования»</t>
  </si>
  <si>
    <t>шт.</t>
  </si>
  <si>
    <t xml:space="preserve">Шуруповерт </t>
  </si>
  <si>
    <t>Отбойный молоток</t>
  </si>
  <si>
    <t>Насос фекальный</t>
  </si>
  <si>
    <t xml:space="preserve">Мультиметр профессиональный </t>
  </si>
  <si>
    <t>Карниз потолочный</t>
  </si>
  <si>
    <t>Пылесос хозяйственный</t>
  </si>
  <si>
    <t>Жалюзи вертикальные тканевые 2300х1700</t>
  </si>
  <si>
    <t>Жалюзи вертикальные тканевые 770х1760</t>
  </si>
  <si>
    <t>Жалюзи вертикальные тканевые 1500х2500</t>
  </si>
  <si>
    <t>Жалюзи вертикальные тканевые 1550х2600</t>
  </si>
  <si>
    <t>Жалюзи вертикальные тканевые 1300х2120</t>
  </si>
  <si>
    <t>Токарно-винторезный станок</t>
  </si>
  <si>
    <t>Сверлильный станок по металлу</t>
  </si>
  <si>
    <t xml:space="preserve">Ножницы многофункциональные </t>
  </si>
  <si>
    <t>Тренажер "Жим ногами"</t>
  </si>
  <si>
    <t>Тренажер «Задние дельты/батерфляй»</t>
  </si>
  <si>
    <t>Щит баскетбольный навесной</t>
  </si>
  <si>
    <t>Перекладина низкая для подтягивания</t>
  </si>
  <si>
    <t>Тумба для наклонов (ГТО)</t>
  </si>
  <si>
    <t>Дорожка для прыжков в длинну</t>
  </si>
  <si>
    <t>Виртуальный лабораторный стенд "Устройство и принцип работы дизельного судового двигателя" (Лицензия на 16 рабочих мест)</t>
  </si>
  <si>
    <t>Учебный макет "Судовой электрокомпрессор с демонстрационными вырезами"</t>
  </si>
  <si>
    <t>3D принтер</t>
  </si>
  <si>
    <t>Лазерный 3D сканер</t>
  </si>
  <si>
    <t>Парикмахерское кресло</t>
  </si>
  <si>
    <t>Зеркало двухстороннее</t>
  </si>
  <si>
    <t>Лампа бестеневая настольная для маникюра</t>
  </si>
  <si>
    <t>Брошюратор на металлическую пружину</t>
  </si>
  <si>
    <t>Пресс для установки люверсов</t>
  </si>
  <si>
    <t>Режущий плоттер</t>
  </si>
  <si>
    <t>Дрель-шуруповерт</t>
  </si>
  <si>
    <t>Инструмент обжимной для конечных гильз</t>
  </si>
  <si>
    <t>Конструктор СКАРТ-02-01</t>
  </si>
  <si>
    <t>Набор инструментов электрика</t>
  </si>
  <si>
    <t>Конструктор «Лаборатория электроники и программирования»</t>
  </si>
  <si>
    <t xml:space="preserve">Робототехнический конструктор для 
подводной робототехники и проектной 
деятельности «Океаника Пиранья 2 в 1» </t>
  </si>
  <si>
    <t>Ресурсный набор для подводной и мобильной робототехники «Манипулятор-хват»</t>
  </si>
  <si>
    <t xml:space="preserve">Сварочный аппарат оптического волокна </t>
  </si>
  <si>
    <t>Кресло-коляска для инвалидов базовая</t>
  </si>
  <si>
    <t>Подъемник универсальный гусеничный "БАРС-УПГ-130"</t>
  </si>
  <si>
    <t>Аккумуляторная батарея для лестничного подъемника</t>
  </si>
  <si>
    <t>ИТОГО</t>
  </si>
  <si>
    <t>Е.В. Васина</t>
  </si>
  <si>
    <t>Заместитель директора по закупкам</t>
  </si>
  <si>
    <t>А.С. Захаров</t>
  </si>
  <si>
    <t xml:space="preserve"> специалист отдела закупок Р.В. Свиридов 8 (812) 645-40-14</t>
  </si>
  <si>
    <t>Электролобзик</t>
  </si>
  <si>
    <t>Газонокосилка бензиновая самоходная</t>
  </si>
  <si>
    <t>Строительный пылесос</t>
  </si>
  <si>
    <t>Углошлифовальная машина (болгарка) тип 1</t>
  </si>
  <si>
    <t xml:space="preserve">Блокада Ленинграда. Хроника 872 дней и ночей народного подвига, Сульдин А.В. </t>
  </si>
  <si>
    <t>В те дни. Ленинградская блокада в рисунках А. Ф. Пахомова</t>
  </si>
  <si>
    <t>Василий Теркин. Стихотворения, Твардовский А.Т.</t>
  </si>
  <si>
    <t xml:space="preserve">Вечера на хуторе близ Диканьки, Гоголь Н.В. </t>
  </si>
  <si>
    <t xml:space="preserve">Во весь голос. Стихотворения и поэмы, Маяковский В.В. </t>
  </si>
  <si>
    <t xml:space="preserve">Война и мир. Книга 1 , Толстой Л.Н. </t>
  </si>
  <si>
    <t xml:space="preserve">Война и мир. Книга 2 , Толстой Л.Н. </t>
  </si>
  <si>
    <t xml:space="preserve">Воробьев. Убиты под Москвой, Воробьев К. </t>
  </si>
  <si>
    <t>Дикий помещик и другие сказки. Салтыков-Щедрин М.Е., Салтыков
Щедрин М.Е.</t>
  </si>
  <si>
    <t xml:space="preserve">Доктор Живаго , Пастернак Б.Л. </t>
  </si>
  <si>
    <t xml:space="preserve">Евгений Онегин , Пушкин А.С. </t>
  </si>
  <si>
    <t xml:space="preserve">Жди меня , Симонов К.М. </t>
  </si>
  <si>
    <t xml:space="preserve">Жди меня, и я вернусь , Симонов К.М. </t>
  </si>
  <si>
    <t>Жди меня. Стихи поэтов-фронтовиков, Симонов К.М.,Тарковский А.А., Михалков С.В., Долматовский Е.А., Фатьянов А.И., Левитанский Ю.Д., Друнина Ю.В., ВаншенкинК.Я., Гудзенко С.</t>
  </si>
  <si>
    <t xml:space="preserve">Иконы графического дизайна (новое оформление), Клиффорд Д. </t>
  </si>
  <si>
    <t xml:space="preserve">Как закалялась сталь , Островский Н.А. </t>
  </si>
  <si>
    <t xml:space="preserve">Капитанская дочка , Пушкин А.С. </t>
  </si>
  <si>
    <t xml:space="preserve">Мастер и Маргарита , Булгаков М.А. </t>
  </si>
  <si>
    <t xml:space="preserve">Мертвые души , Гоголь Н.В. </t>
  </si>
  <si>
    <t xml:space="preserve">Отцы и дети , Тургенев И.С. </t>
  </si>
  <si>
    <t xml:space="preserve">По границам памяти. Рассказы о войне и службе, Раншаков С.С. </t>
  </si>
  <si>
    <t>По праву памяти. За далью - даль, Твардовский А.Т.</t>
  </si>
  <si>
    <t>Рассказы о Великой Отечественной войне, Алексеев С.</t>
  </si>
  <si>
    <t xml:space="preserve">Рассказы о войне , Алексеев С.П. </t>
  </si>
  <si>
    <t xml:space="preserve">Ревизор. Миргород. Повести. Пьесы, Гоголь Н.В. </t>
  </si>
  <si>
    <t xml:space="preserve">Реквием. Стихотворения и поэмы, Ахматова А.А. </t>
  </si>
  <si>
    <t>Стихотворения о Родине, Пушкин А.С., Некрасов Н.Н., Есенин С.А., Маяковский В.В., Рождественский Р.Р. и др.</t>
  </si>
  <si>
    <t xml:space="preserve">Сто рассказов о войне , Алексеев С.П. </t>
  </si>
  <si>
    <t xml:space="preserve">ШП. В списках незначился Б. Васильев, Васильев Б. Л. </t>
  </si>
  <si>
    <t xml:space="preserve">Юные герои , Носов И. </t>
  </si>
  <si>
    <t>Юные герои Отечества. Изд. 4-е, дополненное, Бондаренко А.
Ю.</t>
  </si>
  <si>
    <t xml:space="preserve">Английский язык в программировании и информационных системах. (СПО). Учебное пособие., Радовель В.А. </t>
  </si>
  <si>
    <t>Английский язык в транспортной логистике. (СПО). Учебное пособие., Полякова Т.Ю., Комарова Л.В.</t>
  </si>
  <si>
    <t xml:space="preserve">Английский язык для специальности "Компьютерные сети и комплексы" (с практикумом). (СПО). Учебник., Баринова Т.Г. </t>
  </si>
  <si>
    <t xml:space="preserve">Английский язык для энергетических и электротехнических специальностей = English for Energy and Electrical Engineering. (СПО). Учебник., Анюшенкова О.Н. </t>
  </si>
  <si>
    <t xml:space="preserve">Пластическая анатомия , Гузь А.В. </t>
  </si>
  <si>
    <t>Учебник английского языка для моряков. Учебник для СПО, 4-е изд., стер., Китаевич Б. Е., Сергеева М. Н. и др.</t>
  </si>
  <si>
    <t>Агафонова. Биология. Базовый уровень. Учебник. СПО. /ФГОС 2021</t>
  </si>
  <si>
    <t>Башмаков. Математика. Учебник для студентов учреждений среднего профессионального образования (ФГОС)</t>
  </si>
  <si>
    <t>Котова. Обществознание. Базовый уровень. Учебник для СПО. ФГОС 2021</t>
  </si>
  <si>
    <t>Кузнецов. География. Базовый уровень. Учебник для СПО. ФГОС 2021</t>
  </si>
  <si>
    <t>Курдюмова. Литература. Базовый уровень. Учебник для СПО. В 2 частях. Ч. 1. ФГОС 2021</t>
  </si>
  <si>
    <t>Курдюмова. Литература. Базовый уровень. Учебник для СПО. В 2 частях. Ч. 2. ФГОС 2021</t>
  </si>
  <si>
    <t>Рудяков. Русский язык. Базовый уровень. Учебник для СПО. В 2 частях. Ч. 1. ФГОС 2021</t>
  </si>
  <si>
    <t>Рудяков. Русский язык. Базовый уровень. Учебник для СПО. В 2 частях. Ч. 2. ФГОС 2021</t>
  </si>
  <si>
    <t>26.20.16.121</t>
  </si>
  <si>
    <t>26.20.16.155</t>
  </si>
  <si>
    <t>3D-Сканер</t>
  </si>
  <si>
    <t>3D принтер SIRIUS BLACK STANDART 6.8” 9k</t>
  </si>
  <si>
    <t>3D-Сканер Scanform L5 (комплект)</t>
  </si>
  <si>
    <t>(№б/н от 24.10.2025)
ИП Каштальянова Инна Леонидовна</t>
  </si>
  <si>
    <t>(№б/н от24.10.2025)
ООО "ТехСерв"</t>
  </si>
  <si>
    <t>(№б/н от 24.10.2025)
ООО "ХАРДЛАЙТ"</t>
  </si>
  <si>
    <t>(№б/н от 24.10.2025)
ООО «ИФК «Респект плюс»</t>
  </si>
  <si>
    <t>(№б/н от 24.10.2025)
ООО «3D Вижн Дистрибьюшен»</t>
  </si>
  <si>
    <t>(№2025-10-242 от 24.10.2025)
ООО «ЗД К»</t>
  </si>
  <si>
    <t>Мегаомметр</t>
  </si>
  <si>
    <t>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</si>
</sst>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\ _₽"/>
    <numFmt numFmtId="166" formatCode="#,##0.00\ _₽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theme="1"/>
      <name val="Segoe U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0" fillId="0" borderId="0"/>
    <xf numFmtId="43" fontId="15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horizontal="right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Border="1" applyAlignment="1" applyProtection="1">
      <alignment horizontal="left" vertical="center"/>
      <protection hidden="1"/>
    </xf>
    <xf numFmtId="0" fontId="6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 applyProtection="1">
      <alignment vertical="center"/>
      <protection hidden="1"/>
    </xf>
    <xf numFmtId="0" fontId="2" fillId="0" borderId="0" xfId="0" applyFont="1"/>
    <xf numFmtId="4" fontId="2" fillId="0" borderId="0" xfId="0" applyNumberFormat="1" applyFont="1"/>
    <xf numFmtId="0" fontId="8" fillId="0" borderId="0" xfId="1" applyFont="1" applyBorder="1" applyAlignment="1" applyProtection="1">
      <alignment vertical="center"/>
      <protection hidden="1"/>
    </xf>
    <xf numFmtId="4" fontId="2" fillId="2" borderId="0" xfId="0" applyNumberFormat="1" applyFont="1" applyFill="1"/>
    <xf numFmtId="0" fontId="2" fillId="2" borderId="0" xfId="0" applyFont="1" applyFill="1"/>
    <xf numFmtId="0" fontId="9" fillId="0" borderId="0" xfId="2" applyFont="1"/>
    <xf numFmtId="0" fontId="9" fillId="0" borderId="6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 wrapText="1"/>
    </xf>
    <xf numFmtId="0" fontId="12" fillId="0" borderId="0" xfId="2" applyFont="1"/>
    <xf numFmtId="0" fontId="1" fillId="0" borderId="0" xfId="0" applyFont="1" applyFill="1" applyAlignment="1">
      <alignment vertical="center" wrapText="1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/>
    </xf>
    <xf numFmtId="0" fontId="5" fillId="0" borderId="7" xfId="1" applyFont="1" applyBorder="1" applyAlignment="1" applyProtection="1">
      <alignment horizontal="left" vertical="center"/>
      <protection hidden="1"/>
    </xf>
    <xf numFmtId="0" fontId="5" fillId="0" borderId="0" xfId="1" applyFont="1" applyBorder="1" applyAlignment="1" applyProtection="1">
      <alignment horizontal="right" vertical="center"/>
      <protection hidden="1"/>
    </xf>
    <xf numFmtId="0" fontId="0" fillId="0" borderId="0" xfId="0" applyFill="1"/>
    <xf numFmtId="0" fontId="13" fillId="0" borderId="0" xfId="0" applyFont="1" applyFill="1" applyAlignment="1">
      <alignment vertical="center"/>
    </xf>
    <xf numFmtId="0" fontId="14" fillId="0" borderId="6" xfId="2" applyFont="1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5" fillId="0" borderId="7" xfId="1" applyFont="1" applyBorder="1" applyAlignment="1" applyProtection="1">
      <alignment horizontal="left" vertical="center"/>
      <protection hidden="1"/>
    </xf>
    <xf numFmtId="0" fontId="5" fillId="0" borderId="0" xfId="1" applyFont="1" applyBorder="1" applyAlignment="1" applyProtection="1">
      <alignment horizontal="right" vertical="center"/>
      <protection hidden="1"/>
    </xf>
    <xf numFmtId="4" fontId="16" fillId="0" borderId="6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166" fontId="19" fillId="0" borderId="6" xfId="0" applyNumberFormat="1" applyFont="1" applyFill="1" applyBorder="1" applyAlignment="1">
      <alignment horizontal="center" vertical="center" wrapText="1"/>
    </xf>
    <xf numFmtId="166" fontId="19" fillId="0" borderId="6" xfId="3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0" fillId="0" borderId="6" xfId="0" applyFont="1" applyBorder="1" applyAlignment="1">
      <alignment horizontal="right" vertical="center" wrapText="1"/>
    </xf>
    <xf numFmtId="0" fontId="20" fillId="0" borderId="6" xfId="0" applyFont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/>
    </xf>
    <xf numFmtId="0" fontId="5" fillId="0" borderId="0" xfId="1" applyFont="1" applyBorder="1" applyAlignment="1" applyProtection="1">
      <alignment horizontal="left" vertical="center"/>
      <protection hidden="1"/>
    </xf>
    <xf numFmtId="166" fontId="21" fillId="4" borderId="6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Alignment="1">
      <alignment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/>
    </xf>
    <xf numFmtId="0" fontId="5" fillId="0" borderId="6" xfId="2" applyFont="1" applyBorder="1" applyAlignment="1">
      <alignment horizontal="center" vertical="center" wrapText="1"/>
    </xf>
    <xf numFmtId="166" fontId="5" fillId="0" borderId="6" xfId="2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hidden="1"/>
    </xf>
    <xf numFmtId="0" fontId="19" fillId="0" borderId="5" xfId="0" applyFont="1" applyBorder="1" applyAlignment="1">
      <alignment horizontal="center"/>
    </xf>
    <xf numFmtId="0" fontId="9" fillId="0" borderId="0" xfId="2" applyFont="1" applyAlignment="1">
      <alignment horizontal="right"/>
    </xf>
    <xf numFmtId="0" fontId="11" fillId="0" borderId="0" xfId="2" applyFont="1" applyAlignment="1">
      <alignment horizontal="center"/>
    </xf>
    <xf numFmtId="0" fontId="9" fillId="0" borderId="6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/>
    </xf>
    <xf numFmtId="0" fontId="10" fillId="0" borderId="9" xfId="2" applyBorder="1" applyAlignment="1"/>
    <xf numFmtId="0" fontId="10" fillId="0" borderId="10" xfId="2" applyBorder="1" applyAlignment="1"/>
    <xf numFmtId="0" fontId="10" fillId="0" borderId="11" xfId="2" applyBorder="1" applyAlignment="1"/>
    <xf numFmtId="0" fontId="10" fillId="0" borderId="7" xfId="2" applyBorder="1" applyAlignment="1"/>
    <xf numFmtId="0" fontId="10" fillId="0" borderId="12" xfId="2" applyBorder="1" applyAlignment="1"/>
    <xf numFmtId="0" fontId="9" fillId="0" borderId="6" xfId="2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0" fontId="5" fillId="0" borderId="6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166" fontId="9" fillId="2" borderId="6" xfId="2" applyNumberFormat="1" applyFont="1" applyFill="1" applyBorder="1" applyAlignment="1">
      <alignment horizontal="center" vertical="center"/>
    </xf>
    <xf numFmtId="0" fontId="4" fillId="0" borderId="0" xfId="1" applyFont="1" applyBorder="1" applyAlignment="1" applyProtection="1">
      <alignment horizontal="left" vertical="center"/>
      <protection hidden="1"/>
    </xf>
    <xf numFmtId="0" fontId="7" fillId="0" borderId="0" xfId="1" applyFont="1" applyBorder="1" applyAlignment="1" applyProtection="1">
      <alignment horizontal="left" vertical="center"/>
      <protection hidden="1"/>
    </xf>
    <xf numFmtId="0" fontId="5" fillId="0" borderId="0" xfId="1" applyFont="1" applyBorder="1" applyAlignment="1" applyProtection="1">
      <alignment horizontal="right" vertical="center"/>
      <protection hidden="1"/>
    </xf>
    <xf numFmtId="0" fontId="5" fillId="0" borderId="0" xfId="1" applyFont="1" applyBorder="1" applyAlignment="1" applyProtection="1">
      <alignment horizontal="left" vertical="center"/>
      <protection hidden="1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165" fontId="16" fillId="0" borderId="6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6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O26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35" sqref="F35"/>
    </sheetView>
  </sheetViews>
  <sheetFormatPr defaultColWidth="9.140625" defaultRowHeight="15.75" x14ac:dyDescent="0.25"/>
  <cols>
    <col min="1" max="1" width="6.5703125" style="13" customWidth="1"/>
    <col min="2" max="2" width="13.85546875" style="13" customWidth="1"/>
    <col min="3" max="3" width="30.85546875" style="13" customWidth="1"/>
    <col min="4" max="4" width="12.28515625" style="13" customWidth="1"/>
    <col min="5" max="5" width="15" style="13" customWidth="1"/>
    <col min="6" max="6" width="23.5703125" style="13" customWidth="1"/>
    <col min="7" max="7" width="33.28515625" style="13" customWidth="1"/>
    <col min="8" max="9" width="15.7109375" style="13" customWidth="1"/>
    <col min="10" max="16384" width="9.140625" style="13"/>
  </cols>
  <sheetData>
    <row r="1" spans="1:15" x14ac:dyDescent="0.25">
      <c r="H1" s="54" t="s">
        <v>19</v>
      </c>
      <c r="I1" s="54"/>
    </row>
    <row r="2" spans="1:15" x14ac:dyDescent="0.25">
      <c r="A2" s="55" t="s">
        <v>20</v>
      </c>
      <c r="B2" s="55"/>
      <c r="C2" s="55"/>
      <c r="D2" s="55"/>
      <c r="E2" s="55"/>
      <c r="F2" s="55"/>
      <c r="G2" s="55"/>
      <c r="H2" s="55"/>
    </row>
    <row r="3" spans="1:15" ht="15.75" customHeight="1" x14ac:dyDescent="0.25">
      <c r="A3" s="64" t="s">
        <v>35</v>
      </c>
      <c r="B3" s="64"/>
      <c r="C3" s="64"/>
      <c r="D3" s="64"/>
      <c r="E3" s="64"/>
      <c r="F3" s="64"/>
      <c r="G3" s="64"/>
      <c r="H3" s="64"/>
      <c r="I3" s="64"/>
      <c r="J3" s="17"/>
      <c r="K3" s="17"/>
      <c r="L3" s="17"/>
      <c r="M3" s="17"/>
      <c r="N3" s="17"/>
      <c r="O3" s="17"/>
    </row>
    <row r="5" spans="1:15" x14ac:dyDescent="0.25">
      <c r="A5" s="56" t="s">
        <v>1</v>
      </c>
      <c r="B5" s="14"/>
      <c r="C5" s="56" t="s">
        <v>21</v>
      </c>
      <c r="D5" s="56"/>
      <c r="E5" s="56"/>
      <c r="F5" s="56"/>
      <c r="G5" s="57" t="s">
        <v>22</v>
      </c>
      <c r="H5" s="58"/>
      <c r="I5" s="59"/>
    </row>
    <row r="6" spans="1:15" ht="15.75" customHeight="1" x14ac:dyDescent="0.25">
      <c r="A6" s="56"/>
      <c r="B6" s="63" t="s">
        <v>23</v>
      </c>
      <c r="C6" s="63" t="s">
        <v>2</v>
      </c>
      <c r="D6" s="63" t="s">
        <v>24</v>
      </c>
      <c r="E6" s="63" t="s">
        <v>25</v>
      </c>
      <c r="F6" s="63" t="s">
        <v>26</v>
      </c>
      <c r="G6" s="60"/>
      <c r="H6" s="61"/>
      <c r="I6" s="62"/>
    </row>
    <row r="7" spans="1:15" ht="104.25" customHeight="1" x14ac:dyDescent="0.25">
      <c r="A7" s="56"/>
      <c r="B7" s="63"/>
      <c r="C7" s="63"/>
      <c r="D7" s="63"/>
      <c r="E7" s="63"/>
      <c r="F7" s="63"/>
      <c r="G7" s="15" t="s">
        <v>27</v>
      </c>
      <c r="H7" s="15" t="s">
        <v>28</v>
      </c>
      <c r="I7" s="15" t="s">
        <v>29</v>
      </c>
    </row>
    <row r="8" spans="1:15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</row>
    <row r="9" spans="1:15" s="16" customFormat="1" ht="48" customHeight="1" x14ac:dyDescent="0.25">
      <c r="A9" s="65">
        <v>1</v>
      </c>
      <c r="B9" s="65" t="s">
        <v>138</v>
      </c>
      <c r="C9" s="66" t="s">
        <v>65</v>
      </c>
      <c r="D9" s="67" t="s">
        <v>42</v>
      </c>
      <c r="E9" s="65">
        <v>1</v>
      </c>
      <c r="F9" s="68" t="s">
        <v>141</v>
      </c>
      <c r="G9" s="49" t="s">
        <v>143</v>
      </c>
      <c r="H9" s="50">
        <v>91000</v>
      </c>
      <c r="I9" s="69">
        <f>AVERAGE(H9:H11)</f>
        <v>91933.333333333328</v>
      </c>
    </row>
    <row r="10" spans="1:15" s="16" customFormat="1" ht="48" customHeight="1" x14ac:dyDescent="0.25">
      <c r="A10" s="65"/>
      <c r="B10" s="65"/>
      <c r="C10" s="66"/>
      <c r="D10" s="67"/>
      <c r="E10" s="65"/>
      <c r="F10" s="68"/>
      <c r="G10" s="49" t="s">
        <v>144</v>
      </c>
      <c r="H10" s="50">
        <v>100800</v>
      </c>
      <c r="I10" s="69"/>
    </row>
    <row r="11" spans="1:15" s="16" customFormat="1" ht="48" customHeight="1" x14ac:dyDescent="0.25">
      <c r="A11" s="65"/>
      <c r="B11" s="65"/>
      <c r="C11" s="66"/>
      <c r="D11" s="67"/>
      <c r="E11" s="65"/>
      <c r="F11" s="68"/>
      <c r="G11" s="49" t="s">
        <v>145</v>
      </c>
      <c r="H11" s="50">
        <v>84000</v>
      </c>
      <c r="I11" s="69"/>
    </row>
    <row r="12" spans="1:15" s="16" customFormat="1" ht="48" customHeight="1" x14ac:dyDescent="0.25">
      <c r="A12" s="65">
        <v>2</v>
      </c>
      <c r="B12" s="65" t="s">
        <v>139</v>
      </c>
      <c r="C12" s="66" t="s">
        <v>140</v>
      </c>
      <c r="D12" s="67" t="s">
        <v>42</v>
      </c>
      <c r="E12" s="65">
        <v>1</v>
      </c>
      <c r="F12" s="68" t="s">
        <v>142</v>
      </c>
      <c r="G12" s="49" t="s">
        <v>146</v>
      </c>
      <c r="H12" s="50">
        <v>580000</v>
      </c>
      <c r="I12" s="69">
        <f>AVERAGE(H12:H14)</f>
        <v>568666.66666666663</v>
      </c>
    </row>
    <row r="13" spans="1:15" s="16" customFormat="1" ht="48" customHeight="1" x14ac:dyDescent="0.25">
      <c r="A13" s="65"/>
      <c r="B13" s="65"/>
      <c r="C13" s="66"/>
      <c r="D13" s="67"/>
      <c r="E13" s="65"/>
      <c r="F13" s="68"/>
      <c r="G13" s="49" t="s">
        <v>147</v>
      </c>
      <c r="H13" s="50">
        <v>580000</v>
      </c>
      <c r="I13" s="69"/>
    </row>
    <row r="14" spans="1:15" s="16" customFormat="1" ht="48" customHeight="1" x14ac:dyDescent="0.25">
      <c r="A14" s="65"/>
      <c r="B14" s="65"/>
      <c r="C14" s="66"/>
      <c r="D14" s="67"/>
      <c r="E14" s="65"/>
      <c r="F14" s="68"/>
      <c r="G14" s="49" t="s">
        <v>148</v>
      </c>
      <c r="H14" s="50">
        <v>546000</v>
      </c>
      <c r="I14" s="69"/>
    </row>
    <row r="15" spans="1:15" x14ac:dyDescent="0.25">
      <c r="A15" s="18"/>
      <c r="B15" s="18"/>
      <c r="C15" s="19"/>
      <c r="D15" s="18"/>
      <c r="E15" s="18"/>
      <c r="F15" s="20"/>
      <c r="G15" s="20"/>
      <c r="H15" s="21"/>
      <c r="I15" s="22"/>
    </row>
    <row r="19" spans="2:6" x14ac:dyDescent="0.25">
      <c r="B19" s="13" t="s">
        <v>14</v>
      </c>
      <c r="F19" s="13" t="s">
        <v>85</v>
      </c>
    </row>
    <row r="20" spans="2:6" x14ac:dyDescent="0.25">
      <c r="D20" s="13" t="s">
        <v>15</v>
      </c>
    </row>
    <row r="22" spans="2:6" x14ac:dyDescent="0.25">
      <c r="B22" s="13" t="s">
        <v>86</v>
      </c>
      <c r="F22" s="13" t="s">
        <v>87</v>
      </c>
    </row>
    <row r="23" spans="2:6" x14ac:dyDescent="0.25">
      <c r="D23" s="13" t="s">
        <v>15</v>
      </c>
    </row>
    <row r="24" spans="2:6" x14ac:dyDescent="0.25">
      <c r="C24" s="13" t="s">
        <v>16</v>
      </c>
    </row>
    <row r="26" spans="2:6" x14ac:dyDescent="0.25">
      <c r="B26" s="13" t="s">
        <v>150</v>
      </c>
      <c r="D26" s="13" t="s">
        <v>88</v>
      </c>
    </row>
  </sheetData>
  <mergeCells count="25">
    <mergeCell ref="E9:E11"/>
    <mergeCell ref="F9:F11"/>
    <mergeCell ref="F12:F14"/>
    <mergeCell ref="I12:I14"/>
    <mergeCell ref="E12:E14"/>
    <mergeCell ref="I9:I11"/>
    <mergeCell ref="A12:A14"/>
    <mergeCell ref="B12:B14"/>
    <mergeCell ref="C12:C14"/>
    <mergeCell ref="D12:D14"/>
    <mergeCell ref="A9:A11"/>
    <mergeCell ref="B9:B11"/>
    <mergeCell ref="C9:C11"/>
    <mergeCell ref="D9:D11"/>
    <mergeCell ref="H1:I1"/>
    <mergeCell ref="A2:H2"/>
    <mergeCell ref="A5:A7"/>
    <mergeCell ref="C5:F5"/>
    <mergeCell ref="G5:I6"/>
    <mergeCell ref="B6:B7"/>
    <mergeCell ref="C6:C7"/>
    <mergeCell ref="D6:D7"/>
    <mergeCell ref="E6:E7"/>
    <mergeCell ref="F6:F7"/>
    <mergeCell ref="A3:I3"/>
  </mergeCells>
  <pageMargins left="0.7" right="0.34" top="0.49" bottom="0.37" header="0.3" footer="0.3"/>
  <pageSetup paperSize="9" scale="7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Выберите название из списка" prompt="Выберите название из списка">
          <x14:formula1>
            <xm:f>Лист1!$F$3:$F$13</xm:f>
          </x14:formula1>
          <xm:sqref>A3:I3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96"/>
  <sheetViews>
    <sheetView view="pageBreakPreview" zoomScale="70" zoomScaleNormal="85" zoomScaleSheetLayoutView="70" workbookViewId="0">
      <pane xSplit="2" ySplit="6" topLeftCell="C46" activePane="bottomRight" state="frozen"/>
      <selection pane="topRight" activeCell="C1" sqref="C1"/>
      <selection pane="bottomLeft" activeCell="A7" sqref="A7"/>
      <selection pane="bottomRight" activeCell="A89" sqref="A89:H97"/>
    </sheetView>
  </sheetViews>
  <sheetFormatPr defaultRowHeight="15" x14ac:dyDescent="0.25"/>
  <cols>
    <col min="1" max="1" width="4.7109375" style="8" customWidth="1"/>
    <col min="2" max="2" width="44.85546875" style="8" customWidth="1"/>
    <col min="3" max="3" width="8.7109375" style="8" customWidth="1"/>
    <col min="4" max="4" width="6.140625" style="8" customWidth="1"/>
    <col min="5" max="5" width="16.28515625" style="8" customWidth="1"/>
    <col min="6" max="6" width="16.140625" style="8" customWidth="1"/>
    <col min="7" max="7" width="17.42578125" style="8" customWidth="1"/>
    <col min="8" max="8" width="18.5703125" style="8" customWidth="1"/>
    <col min="9" max="9" width="15.28515625" style="8" customWidth="1"/>
    <col min="10" max="10" width="15.7109375" style="8" customWidth="1"/>
    <col min="11" max="11" width="25.28515625" style="8" customWidth="1"/>
    <col min="12" max="12" width="11.5703125" style="8" customWidth="1"/>
    <col min="13" max="13" width="11.5703125" style="8" bestFit="1" customWidth="1"/>
    <col min="14" max="16384" width="9.140625" style="8"/>
  </cols>
  <sheetData>
    <row r="1" spans="1:11" x14ac:dyDescent="0.25">
      <c r="A1" s="76" t="str">
        <f>CONCATENATE("Сводный расчёт НМЦК на закупку основных средств на ",Лист1!F1," год")</f>
        <v>Сводный расчёт НМЦК на закупку основных средств на 2026 год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ht="15" customHeight="1" x14ac:dyDescent="0.25">
      <c r="A2" s="64" t="s">
        <v>30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x14ac:dyDescent="0.25">
      <c r="K3" s="1" t="s">
        <v>0</v>
      </c>
    </row>
    <row r="4" spans="1:11" ht="41.45" customHeight="1" x14ac:dyDescent="0.25">
      <c r="A4" s="77" t="s">
        <v>1</v>
      </c>
      <c r="B4" s="78" t="s">
        <v>2</v>
      </c>
      <c r="C4" s="78" t="s">
        <v>3</v>
      </c>
      <c r="D4" s="80" t="s">
        <v>4</v>
      </c>
      <c r="E4" s="82" t="s">
        <v>5</v>
      </c>
      <c r="F4" s="83"/>
      <c r="G4" s="83"/>
      <c r="H4" s="82" t="s">
        <v>6</v>
      </c>
      <c r="I4" s="83"/>
      <c r="J4" s="84"/>
      <c r="K4" s="74" t="s">
        <v>7</v>
      </c>
    </row>
    <row r="5" spans="1:11" ht="38.25" x14ac:dyDescent="0.25">
      <c r="A5" s="77"/>
      <c r="B5" s="79"/>
      <c r="C5" s="79"/>
      <c r="D5" s="81"/>
      <c r="E5" s="31" t="s">
        <v>8</v>
      </c>
      <c r="F5" s="31" t="s">
        <v>9</v>
      </c>
      <c r="G5" s="31" t="s">
        <v>10</v>
      </c>
      <c r="H5" s="32" t="s">
        <v>11</v>
      </c>
      <c r="I5" s="32" t="s">
        <v>12</v>
      </c>
      <c r="J5" s="32" t="s">
        <v>13</v>
      </c>
      <c r="K5" s="75"/>
    </row>
    <row r="6" spans="1:11" x14ac:dyDescent="0.25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</row>
    <row r="7" spans="1:11" ht="25.5" x14ac:dyDescent="0.25">
      <c r="A7" s="45">
        <v>1</v>
      </c>
      <c r="B7" s="46" t="s">
        <v>93</v>
      </c>
      <c r="C7" s="47" t="s">
        <v>42</v>
      </c>
      <c r="D7" s="45">
        <v>6</v>
      </c>
      <c r="E7" s="36">
        <v>890</v>
      </c>
      <c r="F7" s="37">
        <v>908</v>
      </c>
      <c r="G7" s="37">
        <v>934.5</v>
      </c>
      <c r="H7" s="37">
        <f t="shared" ref="H7" si="0">AVERAGE(E7:G7)</f>
        <v>910.83333333333337</v>
      </c>
      <c r="I7" s="37">
        <f t="shared" ref="I7" si="1">STDEVA(E7:G7)</f>
        <v>22.384890737578626</v>
      </c>
      <c r="J7" s="37">
        <f t="shared" ref="J7" si="2">I7/H7*100</f>
        <v>2.4576275283709377</v>
      </c>
      <c r="K7" s="43">
        <f t="shared" ref="K7" si="3">D7*H7</f>
        <v>5465</v>
      </c>
    </row>
    <row r="8" spans="1:11" ht="25.5" x14ac:dyDescent="0.25">
      <c r="A8" s="45">
        <v>2</v>
      </c>
      <c r="B8" s="46" t="s">
        <v>94</v>
      </c>
      <c r="C8" s="47" t="s">
        <v>42</v>
      </c>
      <c r="D8" s="45">
        <v>3</v>
      </c>
      <c r="E8" s="36">
        <v>922</v>
      </c>
      <c r="F8" s="37">
        <v>940</v>
      </c>
      <c r="G8" s="37">
        <v>968.1</v>
      </c>
      <c r="H8" s="37">
        <f t="shared" ref="H8:H71" si="4">AVERAGE(E8:G8)</f>
        <v>943.36666666666667</v>
      </c>
      <c r="I8" s="37">
        <f t="shared" ref="I8:I71" si="5">STDEVA(E8:G8)</f>
        <v>23.233668098975116</v>
      </c>
      <c r="J8" s="37">
        <f t="shared" ref="J8:J71" si="6">I8/H8*100</f>
        <v>2.4628459876656423</v>
      </c>
      <c r="K8" s="43">
        <f t="shared" ref="K8:K71" si="7">D8*H8</f>
        <v>2830.1</v>
      </c>
    </row>
    <row r="9" spans="1:11" x14ac:dyDescent="0.25">
      <c r="A9" s="45">
        <v>3</v>
      </c>
      <c r="B9" s="46" t="s">
        <v>95</v>
      </c>
      <c r="C9" s="47" t="s">
        <v>42</v>
      </c>
      <c r="D9" s="45">
        <v>15</v>
      </c>
      <c r="E9" s="36">
        <v>386</v>
      </c>
      <c r="F9" s="37">
        <v>394</v>
      </c>
      <c r="G9" s="37">
        <v>405.3</v>
      </c>
      <c r="H9" s="37">
        <f t="shared" si="4"/>
        <v>395.09999999999997</v>
      </c>
      <c r="I9" s="37">
        <f t="shared" si="5"/>
        <v>9.6969067232803745</v>
      </c>
      <c r="J9" s="37">
        <f t="shared" si="6"/>
        <v>2.4542917548165972</v>
      </c>
      <c r="K9" s="43">
        <f t="shared" si="7"/>
        <v>5926.4999999999991</v>
      </c>
    </row>
    <row r="10" spans="1:11" x14ac:dyDescent="0.25">
      <c r="A10" s="45">
        <v>4</v>
      </c>
      <c r="B10" s="46" t="s">
        <v>96</v>
      </c>
      <c r="C10" s="47" t="s">
        <v>42</v>
      </c>
      <c r="D10" s="45">
        <v>6</v>
      </c>
      <c r="E10" s="36">
        <v>377</v>
      </c>
      <c r="F10" s="37">
        <v>385</v>
      </c>
      <c r="G10" s="37">
        <v>395.9</v>
      </c>
      <c r="H10" s="37">
        <f t="shared" si="4"/>
        <v>385.9666666666667</v>
      </c>
      <c r="I10" s="37">
        <f t="shared" si="5"/>
        <v>9.4870086609707016</v>
      </c>
      <c r="J10" s="37">
        <f t="shared" si="6"/>
        <v>2.4579865258582005</v>
      </c>
      <c r="K10" s="43">
        <f t="shared" si="7"/>
        <v>2315.8000000000002</v>
      </c>
    </row>
    <row r="11" spans="1:11" ht="25.5" x14ac:dyDescent="0.25">
      <c r="A11" s="45">
        <v>5</v>
      </c>
      <c r="B11" s="46" t="s">
        <v>97</v>
      </c>
      <c r="C11" s="47" t="s">
        <v>42</v>
      </c>
      <c r="D11" s="45">
        <v>15</v>
      </c>
      <c r="E11" s="36">
        <v>383</v>
      </c>
      <c r="F11" s="37">
        <v>391</v>
      </c>
      <c r="G11" s="37">
        <v>402.2</v>
      </c>
      <c r="H11" s="37">
        <f t="shared" si="4"/>
        <v>392.06666666666666</v>
      </c>
      <c r="I11" s="37">
        <f t="shared" si="5"/>
        <v>9.6443420373467266</v>
      </c>
      <c r="J11" s="37">
        <f t="shared" si="6"/>
        <v>2.4598729903111871</v>
      </c>
      <c r="K11" s="43">
        <f t="shared" si="7"/>
        <v>5881</v>
      </c>
    </row>
    <row r="12" spans="1:11" x14ac:dyDescent="0.25">
      <c r="A12" s="45">
        <v>6</v>
      </c>
      <c r="B12" s="46" t="s">
        <v>98</v>
      </c>
      <c r="C12" s="47" t="s">
        <v>42</v>
      </c>
      <c r="D12" s="45">
        <v>20</v>
      </c>
      <c r="E12" s="36">
        <v>504</v>
      </c>
      <c r="F12" s="37">
        <v>514</v>
      </c>
      <c r="G12" s="37">
        <v>529.20000000000005</v>
      </c>
      <c r="H12" s="37">
        <f t="shared" si="4"/>
        <v>515.73333333333335</v>
      </c>
      <c r="I12" s="37">
        <f t="shared" si="5"/>
        <v>12.689102936509498</v>
      </c>
      <c r="J12" s="37">
        <f t="shared" si="6"/>
        <v>2.460400000615854</v>
      </c>
      <c r="K12" s="43">
        <f t="shared" si="7"/>
        <v>10314.666666666668</v>
      </c>
    </row>
    <row r="13" spans="1:11" x14ac:dyDescent="0.25">
      <c r="A13" s="45">
        <v>7</v>
      </c>
      <c r="B13" s="46" t="s">
        <v>99</v>
      </c>
      <c r="C13" s="47" t="s">
        <v>42</v>
      </c>
      <c r="D13" s="45">
        <v>20</v>
      </c>
      <c r="E13" s="36">
        <v>504</v>
      </c>
      <c r="F13" s="37">
        <v>514</v>
      </c>
      <c r="G13" s="37">
        <v>529.20000000000005</v>
      </c>
      <c r="H13" s="37">
        <f t="shared" si="4"/>
        <v>515.73333333333335</v>
      </c>
      <c r="I13" s="37">
        <f t="shared" si="5"/>
        <v>12.689102936509498</v>
      </c>
      <c r="J13" s="37">
        <f t="shared" si="6"/>
        <v>2.460400000615854</v>
      </c>
      <c r="K13" s="43">
        <f t="shared" si="7"/>
        <v>10314.666666666668</v>
      </c>
    </row>
    <row r="14" spans="1:11" x14ac:dyDescent="0.25">
      <c r="A14" s="45">
        <v>8</v>
      </c>
      <c r="B14" s="46" t="s">
        <v>100</v>
      </c>
      <c r="C14" s="47" t="s">
        <v>42</v>
      </c>
      <c r="D14" s="45">
        <v>6</v>
      </c>
      <c r="E14" s="36">
        <v>562</v>
      </c>
      <c r="F14" s="37">
        <v>573</v>
      </c>
      <c r="G14" s="37">
        <v>590.1</v>
      </c>
      <c r="H14" s="37">
        <f t="shared" si="4"/>
        <v>575.0333333333333</v>
      </c>
      <c r="I14" s="37">
        <f t="shared" si="5"/>
        <v>14.159919962109026</v>
      </c>
      <c r="J14" s="37">
        <f t="shared" si="6"/>
        <v>2.4624520251769222</v>
      </c>
      <c r="K14" s="43">
        <f t="shared" si="7"/>
        <v>3450.2</v>
      </c>
    </row>
    <row r="15" spans="1:11" ht="38.25" x14ac:dyDescent="0.25">
      <c r="A15" s="45">
        <v>9</v>
      </c>
      <c r="B15" s="46" t="s">
        <v>101</v>
      </c>
      <c r="C15" s="47" t="s">
        <v>42</v>
      </c>
      <c r="D15" s="45">
        <v>6</v>
      </c>
      <c r="E15" s="36">
        <v>600</v>
      </c>
      <c r="F15" s="37">
        <v>612</v>
      </c>
      <c r="G15" s="37">
        <v>630</v>
      </c>
      <c r="H15" s="37">
        <f t="shared" si="4"/>
        <v>614</v>
      </c>
      <c r="I15" s="37">
        <f t="shared" si="5"/>
        <v>15.0996688705415</v>
      </c>
      <c r="J15" s="37">
        <f t="shared" si="6"/>
        <v>2.4592294577429152</v>
      </c>
      <c r="K15" s="43">
        <f t="shared" si="7"/>
        <v>3684</v>
      </c>
    </row>
    <row r="16" spans="1:11" x14ac:dyDescent="0.25">
      <c r="A16" s="45">
        <v>10</v>
      </c>
      <c r="B16" s="46" t="s">
        <v>102</v>
      </c>
      <c r="C16" s="47" t="s">
        <v>42</v>
      </c>
      <c r="D16" s="45">
        <v>15</v>
      </c>
      <c r="E16" s="36">
        <v>386</v>
      </c>
      <c r="F16" s="37">
        <v>394</v>
      </c>
      <c r="G16" s="37">
        <v>405.3</v>
      </c>
      <c r="H16" s="37">
        <f t="shared" si="4"/>
        <v>395.09999999999997</v>
      </c>
      <c r="I16" s="37">
        <f t="shared" si="5"/>
        <v>9.6969067232803745</v>
      </c>
      <c r="J16" s="37">
        <f t="shared" si="6"/>
        <v>2.4542917548165972</v>
      </c>
      <c r="K16" s="43">
        <f t="shared" si="7"/>
        <v>5926.4999999999991</v>
      </c>
    </row>
    <row r="17" spans="1:11" x14ac:dyDescent="0.25">
      <c r="A17" s="45">
        <v>11</v>
      </c>
      <c r="B17" s="46" t="s">
        <v>103</v>
      </c>
      <c r="C17" s="47" t="s">
        <v>42</v>
      </c>
      <c r="D17" s="45">
        <v>15</v>
      </c>
      <c r="E17" s="36">
        <v>353</v>
      </c>
      <c r="F17" s="37">
        <v>360</v>
      </c>
      <c r="G17" s="37">
        <v>370.7</v>
      </c>
      <c r="H17" s="37">
        <f t="shared" si="4"/>
        <v>361.23333333333335</v>
      </c>
      <c r="I17" s="37">
        <f t="shared" si="5"/>
        <v>8.9142208483598395</v>
      </c>
      <c r="J17" s="37">
        <f t="shared" si="6"/>
        <v>2.4677182379883287</v>
      </c>
      <c r="K17" s="43">
        <f t="shared" si="7"/>
        <v>5418.5</v>
      </c>
    </row>
    <row r="18" spans="1:11" x14ac:dyDescent="0.25">
      <c r="A18" s="45">
        <v>12</v>
      </c>
      <c r="B18" s="46" t="s">
        <v>104</v>
      </c>
      <c r="C18" s="47" t="s">
        <v>42</v>
      </c>
      <c r="D18" s="45">
        <v>10</v>
      </c>
      <c r="E18" s="36">
        <v>457</v>
      </c>
      <c r="F18" s="37">
        <v>466</v>
      </c>
      <c r="G18" s="37">
        <v>479.9</v>
      </c>
      <c r="H18" s="37">
        <f t="shared" si="4"/>
        <v>467.63333333333338</v>
      </c>
      <c r="I18" s="37">
        <f t="shared" si="5"/>
        <v>11.537041792995858</v>
      </c>
      <c r="J18" s="37">
        <f t="shared" si="6"/>
        <v>2.4671127934270136</v>
      </c>
      <c r="K18" s="43">
        <f t="shared" si="7"/>
        <v>4676.3333333333339</v>
      </c>
    </row>
    <row r="19" spans="1:11" x14ac:dyDescent="0.25">
      <c r="A19" s="45">
        <v>13</v>
      </c>
      <c r="B19" s="46" t="s">
        <v>105</v>
      </c>
      <c r="C19" s="47" t="s">
        <v>42</v>
      </c>
      <c r="D19" s="45">
        <v>1</v>
      </c>
      <c r="E19" s="36">
        <v>538</v>
      </c>
      <c r="F19" s="37">
        <v>549</v>
      </c>
      <c r="G19" s="37">
        <v>564.97</v>
      </c>
      <c r="H19" s="37">
        <f t="shared" si="4"/>
        <v>550.65666666666664</v>
      </c>
      <c r="I19" s="37">
        <f t="shared" si="5"/>
        <v>13.561107378578408</v>
      </c>
      <c r="J19" s="37">
        <f t="shared" si="6"/>
        <v>2.4627155538983891</v>
      </c>
      <c r="K19" s="43">
        <f t="shared" si="7"/>
        <v>550.65666666666664</v>
      </c>
    </row>
    <row r="20" spans="1:11" ht="51" x14ac:dyDescent="0.25">
      <c r="A20" s="45">
        <v>14</v>
      </c>
      <c r="B20" s="46" t="s">
        <v>106</v>
      </c>
      <c r="C20" s="47" t="s">
        <v>42</v>
      </c>
      <c r="D20" s="45">
        <v>15</v>
      </c>
      <c r="E20" s="36">
        <v>480</v>
      </c>
      <c r="F20" s="37">
        <v>490</v>
      </c>
      <c r="G20" s="37">
        <v>504</v>
      </c>
      <c r="H20" s="37">
        <f t="shared" si="4"/>
        <v>491.33333333333331</v>
      </c>
      <c r="I20" s="37">
        <f t="shared" si="5"/>
        <v>12.055427546683415</v>
      </c>
      <c r="J20" s="37">
        <f t="shared" si="6"/>
        <v>2.4536148331106</v>
      </c>
      <c r="K20" s="43">
        <f t="shared" si="7"/>
        <v>7370</v>
      </c>
    </row>
    <row r="21" spans="1:11" ht="25.5" x14ac:dyDescent="0.25">
      <c r="A21" s="45">
        <v>15</v>
      </c>
      <c r="B21" s="46" t="s">
        <v>107</v>
      </c>
      <c r="C21" s="47" t="s">
        <v>42</v>
      </c>
      <c r="D21" s="45">
        <v>1</v>
      </c>
      <c r="E21" s="36">
        <v>2550</v>
      </c>
      <c r="F21" s="37">
        <v>2601</v>
      </c>
      <c r="G21" s="37">
        <v>2677</v>
      </c>
      <c r="H21" s="37">
        <f t="shared" si="4"/>
        <v>2609.3333333333335</v>
      </c>
      <c r="I21" s="37">
        <f t="shared" si="5"/>
        <v>63.908789171234758</v>
      </c>
      <c r="J21" s="37">
        <f t="shared" si="6"/>
        <v>2.4492382155557517</v>
      </c>
      <c r="K21" s="43">
        <f t="shared" si="7"/>
        <v>2609.3333333333335</v>
      </c>
    </row>
    <row r="22" spans="1:11" x14ac:dyDescent="0.25">
      <c r="A22" s="45">
        <v>16</v>
      </c>
      <c r="B22" s="46" t="s">
        <v>108</v>
      </c>
      <c r="C22" s="47" t="s">
        <v>42</v>
      </c>
      <c r="D22" s="45">
        <v>15</v>
      </c>
      <c r="E22" s="36">
        <v>431</v>
      </c>
      <c r="F22" s="37">
        <v>440</v>
      </c>
      <c r="G22" s="37">
        <v>452.5</v>
      </c>
      <c r="H22" s="37">
        <f t="shared" si="4"/>
        <v>441.16666666666669</v>
      </c>
      <c r="I22" s="37">
        <f t="shared" si="5"/>
        <v>10.797376224497011</v>
      </c>
      <c r="J22" s="37">
        <f t="shared" si="6"/>
        <v>2.4474596655452237</v>
      </c>
      <c r="K22" s="43">
        <f t="shared" si="7"/>
        <v>6617.5</v>
      </c>
    </row>
    <row r="23" spans="1:11" x14ac:dyDescent="0.25">
      <c r="A23" s="45">
        <v>17</v>
      </c>
      <c r="B23" s="46" t="s">
        <v>109</v>
      </c>
      <c r="C23" s="47" t="s">
        <v>42</v>
      </c>
      <c r="D23" s="45">
        <v>15</v>
      </c>
      <c r="E23" s="36">
        <v>340</v>
      </c>
      <c r="F23" s="37">
        <v>347</v>
      </c>
      <c r="G23" s="37">
        <v>357</v>
      </c>
      <c r="H23" s="37">
        <f t="shared" si="4"/>
        <v>348</v>
      </c>
      <c r="I23" s="37">
        <f t="shared" si="5"/>
        <v>8.5440037453175304</v>
      </c>
      <c r="J23" s="37">
        <f t="shared" si="6"/>
        <v>2.4551734900337729</v>
      </c>
      <c r="K23" s="43">
        <f t="shared" si="7"/>
        <v>5220</v>
      </c>
    </row>
    <row r="24" spans="1:11" x14ac:dyDescent="0.25">
      <c r="A24" s="45">
        <v>18</v>
      </c>
      <c r="B24" s="46" t="s">
        <v>110</v>
      </c>
      <c r="C24" s="47" t="s">
        <v>42</v>
      </c>
      <c r="D24" s="45">
        <v>20</v>
      </c>
      <c r="E24" s="36">
        <v>504</v>
      </c>
      <c r="F24" s="37">
        <v>514</v>
      </c>
      <c r="G24" s="37">
        <v>520.20000000000005</v>
      </c>
      <c r="H24" s="37">
        <f t="shared" si="4"/>
        <v>512.73333333333335</v>
      </c>
      <c r="I24" s="37">
        <f t="shared" si="5"/>
        <v>8.1739423372894962</v>
      </c>
      <c r="J24" s="37">
        <f t="shared" si="6"/>
        <v>1.5941897680320172</v>
      </c>
      <c r="K24" s="43">
        <f t="shared" si="7"/>
        <v>10254.666666666668</v>
      </c>
    </row>
    <row r="25" spans="1:11" x14ac:dyDescent="0.25">
      <c r="A25" s="45">
        <v>19</v>
      </c>
      <c r="B25" s="46" t="s">
        <v>111</v>
      </c>
      <c r="C25" s="47" t="s">
        <v>42</v>
      </c>
      <c r="D25" s="45">
        <v>15</v>
      </c>
      <c r="E25" s="36">
        <v>431</v>
      </c>
      <c r="F25" s="37">
        <v>440</v>
      </c>
      <c r="G25" s="37">
        <v>452.6</v>
      </c>
      <c r="H25" s="37">
        <f t="shared" si="4"/>
        <v>441.2</v>
      </c>
      <c r="I25" s="37">
        <f t="shared" si="5"/>
        <v>10.849884792015086</v>
      </c>
      <c r="J25" s="37">
        <f t="shared" si="6"/>
        <v>2.4591760634667015</v>
      </c>
      <c r="K25" s="43">
        <f t="shared" si="7"/>
        <v>6618</v>
      </c>
    </row>
    <row r="26" spans="1:11" x14ac:dyDescent="0.25">
      <c r="A26" s="45">
        <v>20</v>
      </c>
      <c r="B26" s="46" t="s">
        <v>112</v>
      </c>
      <c r="C26" s="47" t="s">
        <v>42</v>
      </c>
      <c r="D26" s="45">
        <v>25</v>
      </c>
      <c r="E26" s="36">
        <v>565</v>
      </c>
      <c r="F26" s="37">
        <v>576</v>
      </c>
      <c r="G26" s="37">
        <v>580.29999999999995</v>
      </c>
      <c r="H26" s="37">
        <f t="shared" si="4"/>
        <v>573.76666666666665</v>
      </c>
      <c r="I26" s="37">
        <f t="shared" si="5"/>
        <v>7.8907118394561229</v>
      </c>
      <c r="J26" s="37">
        <f t="shared" si="6"/>
        <v>1.3752475174791361</v>
      </c>
      <c r="K26" s="43">
        <f t="shared" si="7"/>
        <v>14344.166666666666</v>
      </c>
    </row>
    <row r="27" spans="1:11" ht="25.5" x14ac:dyDescent="0.25">
      <c r="A27" s="45">
        <v>21</v>
      </c>
      <c r="B27" s="46" t="s">
        <v>113</v>
      </c>
      <c r="C27" s="47" t="s">
        <v>42</v>
      </c>
      <c r="D27" s="45">
        <v>6</v>
      </c>
      <c r="E27" s="36">
        <v>682</v>
      </c>
      <c r="F27" s="37">
        <v>696</v>
      </c>
      <c r="G27" s="37">
        <v>716.1</v>
      </c>
      <c r="H27" s="37">
        <f t="shared" si="4"/>
        <v>698.0333333333333</v>
      </c>
      <c r="I27" s="37">
        <f t="shared" si="5"/>
        <v>17.140692323629573</v>
      </c>
      <c r="J27" s="37">
        <f t="shared" si="6"/>
        <v>2.4555693123961952</v>
      </c>
      <c r="K27" s="43">
        <f t="shared" si="7"/>
        <v>4188.2</v>
      </c>
    </row>
    <row r="28" spans="1:11" x14ac:dyDescent="0.25">
      <c r="A28" s="45">
        <v>22</v>
      </c>
      <c r="B28" s="46" t="s">
        <v>114</v>
      </c>
      <c r="C28" s="47" t="s">
        <v>42</v>
      </c>
      <c r="D28" s="45">
        <v>15</v>
      </c>
      <c r="E28" s="36">
        <v>395</v>
      </c>
      <c r="F28" s="37">
        <v>403</v>
      </c>
      <c r="G28" s="37">
        <v>414.8</v>
      </c>
      <c r="H28" s="37">
        <f t="shared" si="4"/>
        <v>404.26666666666665</v>
      </c>
      <c r="I28" s="37">
        <f t="shared" si="5"/>
        <v>9.9605890053416744</v>
      </c>
      <c r="J28" s="37">
        <f t="shared" si="6"/>
        <v>2.463866013854306</v>
      </c>
      <c r="K28" s="43">
        <f t="shared" si="7"/>
        <v>6064</v>
      </c>
    </row>
    <row r="29" spans="1:11" ht="25.5" x14ac:dyDescent="0.25">
      <c r="A29" s="45">
        <v>23</v>
      </c>
      <c r="B29" s="46" t="s">
        <v>115</v>
      </c>
      <c r="C29" s="47" t="s">
        <v>42</v>
      </c>
      <c r="D29" s="45">
        <v>15</v>
      </c>
      <c r="E29" s="36">
        <v>710</v>
      </c>
      <c r="F29" s="37">
        <v>724</v>
      </c>
      <c r="G29" s="37">
        <v>745.5</v>
      </c>
      <c r="H29" s="37">
        <f t="shared" si="4"/>
        <v>726.5</v>
      </c>
      <c r="I29" s="37">
        <f t="shared" si="5"/>
        <v>17.881554742247666</v>
      </c>
      <c r="J29" s="37">
        <f t="shared" si="6"/>
        <v>2.4613289390568021</v>
      </c>
      <c r="K29" s="43">
        <f t="shared" si="7"/>
        <v>10897.5</v>
      </c>
    </row>
    <row r="30" spans="1:11" x14ac:dyDescent="0.25">
      <c r="A30" s="45">
        <v>24</v>
      </c>
      <c r="B30" s="46" t="s">
        <v>116</v>
      </c>
      <c r="C30" s="47" t="s">
        <v>42</v>
      </c>
      <c r="D30" s="45">
        <v>15</v>
      </c>
      <c r="E30" s="36">
        <v>374</v>
      </c>
      <c r="F30" s="37">
        <v>381</v>
      </c>
      <c r="G30" s="37">
        <v>392.7</v>
      </c>
      <c r="H30" s="37">
        <f t="shared" si="4"/>
        <v>382.56666666666666</v>
      </c>
      <c r="I30" s="37">
        <f t="shared" si="5"/>
        <v>9.4479274623238521</v>
      </c>
      <c r="J30" s="37">
        <f t="shared" si="6"/>
        <v>2.4696159612243229</v>
      </c>
      <c r="K30" s="43">
        <f t="shared" si="7"/>
        <v>5738.5</v>
      </c>
    </row>
    <row r="31" spans="1:11" x14ac:dyDescent="0.25">
      <c r="A31" s="45">
        <v>25</v>
      </c>
      <c r="B31" s="46" t="s">
        <v>117</v>
      </c>
      <c r="C31" s="47" t="s">
        <v>42</v>
      </c>
      <c r="D31" s="45">
        <v>15</v>
      </c>
      <c r="E31" s="36">
        <v>792</v>
      </c>
      <c r="F31" s="37">
        <v>808</v>
      </c>
      <c r="G31" s="37">
        <v>819.4</v>
      </c>
      <c r="H31" s="37">
        <f t="shared" si="4"/>
        <v>806.4666666666667</v>
      </c>
      <c r="I31" s="37">
        <f t="shared" si="5"/>
        <v>13.76420478390717</v>
      </c>
      <c r="J31" s="37">
        <f t="shared" si="6"/>
        <v>1.706729534253183</v>
      </c>
      <c r="K31" s="43">
        <f t="shared" si="7"/>
        <v>12097</v>
      </c>
    </row>
    <row r="32" spans="1:11" x14ac:dyDescent="0.25">
      <c r="A32" s="45">
        <v>26</v>
      </c>
      <c r="B32" s="46" t="s">
        <v>118</v>
      </c>
      <c r="C32" s="47" t="s">
        <v>42</v>
      </c>
      <c r="D32" s="45">
        <v>15</v>
      </c>
      <c r="E32" s="36">
        <v>419</v>
      </c>
      <c r="F32" s="37">
        <v>427</v>
      </c>
      <c r="G32" s="37">
        <v>440</v>
      </c>
      <c r="H32" s="37">
        <f t="shared" si="4"/>
        <v>428.66666666666669</v>
      </c>
      <c r="I32" s="37">
        <f t="shared" si="5"/>
        <v>10.598742063723098</v>
      </c>
      <c r="J32" s="37">
        <f t="shared" si="6"/>
        <v>2.4724903725637084</v>
      </c>
      <c r="K32" s="43">
        <f t="shared" si="7"/>
        <v>6430</v>
      </c>
    </row>
    <row r="33" spans="1:11" ht="38.25" x14ac:dyDescent="0.25">
      <c r="A33" s="45">
        <v>27</v>
      </c>
      <c r="B33" s="46" t="s">
        <v>119</v>
      </c>
      <c r="C33" s="47" t="s">
        <v>42</v>
      </c>
      <c r="D33" s="45">
        <v>15</v>
      </c>
      <c r="E33" s="36">
        <v>386</v>
      </c>
      <c r="F33" s="37">
        <v>394</v>
      </c>
      <c r="G33" s="37">
        <v>405.45</v>
      </c>
      <c r="H33" s="37">
        <f t="shared" si="4"/>
        <v>395.15000000000003</v>
      </c>
      <c r="I33" s="37">
        <f t="shared" si="5"/>
        <v>9.7758631332481265</v>
      </c>
      <c r="J33" s="37">
        <f t="shared" si="6"/>
        <v>2.4739625795895548</v>
      </c>
      <c r="K33" s="43">
        <f t="shared" si="7"/>
        <v>5927.2500000000009</v>
      </c>
    </row>
    <row r="34" spans="1:11" x14ac:dyDescent="0.25">
      <c r="A34" s="45">
        <v>28</v>
      </c>
      <c r="B34" s="46" t="s">
        <v>120</v>
      </c>
      <c r="C34" s="47" t="s">
        <v>42</v>
      </c>
      <c r="D34" s="45">
        <v>15</v>
      </c>
      <c r="E34" s="36">
        <v>599</v>
      </c>
      <c r="F34" s="37">
        <v>611</v>
      </c>
      <c r="G34" s="37">
        <v>629</v>
      </c>
      <c r="H34" s="37">
        <f t="shared" si="4"/>
        <v>613</v>
      </c>
      <c r="I34" s="37">
        <f t="shared" si="5"/>
        <v>15.0996688705415</v>
      </c>
      <c r="J34" s="37">
        <f t="shared" si="6"/>
        <v>2.4632412513118269</v>
      </c>
      <c r="K34" s="43">
        <f t="shared" si="7"/>
        <v>9195</v>
      </c>
    </row>
    <row r="35" spans="1:11" x14ac:dyDescent="0.25">
      <c r="A35" s="45">
        <v>29</v>
      </c>
      <c r="B35" s="46" t="s">
        <v>121</v>
      </c>
      <c r="C35" s="47" t="s">
        <v>42</v>
      </c>
      <c r="D35" s="45">
        <v>15</v>
      </c>
      <c r="E35" s="36">
        <v>420</v>
      </c>
      <c r="F35" s="37">
        <v>428</v>
      </c>
      <c r="G35" s="37">
        <v>441</v>
      </c>
      <c r="H35" s="37">
        <f t="shared" si="4"/>
        <v>429.66666666666669</v>
      </c>
      <c r="I35" s="37">
        <f t="shared" si="5"/>
        <v>10.598742063723098</v>
      </c>
      <c r="J35" s="37">
        <f t="shared" si="6"/>
        <v>2.4667359341481219</v>
      </c>
      <c r="K35" s="43">
        <f t="shared" si="7"/>
        <v>6445</v>
      </c>
    </row>
    <row r="36" spans="1:11" x14ac:dyDescent="0.25">
      <c r="A36" s="45">
        <v>30</v>
      </c>
      <c r="B36" s="46" t="s">
        <v>122</v>
      </c>
      <c r="C36" s="47" t="s">
        <v>42</v>
      </c>
      <c r="D36" s="45">
        <v>3</v>
      </c>
      <c r="E36" s="36">
        <v>1292</v>
      </c>
      <c r="F36" s="37">
        <v>1318</v>
      </c>
      <c r="G36" s="37">
        <v>1356.6</v>
      </c>
      <c r="H36" s="37">
        <f t="shared" si="4"/>
        <v>1322.2</v>
      </c>
      <c r="I36" s="37">
        <f t="shared" si="5"/>
        <v>32.50415358073483</v>
      </c>
      <c r="J36" s="37">
        <f t="shared" si="6"/>
        <v>2.4583386462513106</v>
      </c>
      <c r="K36" s="43">
        <f t="shared" si="7"/>
        <v>3966.6000000000004</v>
      </c>
    </row>
    <row r="37" spans="1:11" ht="38.25" x14ac:dyDescent="0.25">
      <c r="A37" s="45">
        <v>31</v>
      </c>
      <c r="B37" s="46" t="s">
        <v>123</v>
      </c>
      <c r="C37" s="47" t="s">
        <v>42</v>
      </c>
      <c r="D37" s="45">
        <v>6</v>
      </c>
      <c r="E37" s="36">
        <v>792</v>
      </c>
      <c r="F37" s="37">
        <v>808</v>
      </c>
      <c r="G37" s="37">
        <v>831.68</v>
      </c>
      <c r="H37" s="37">
        <f t="shared" si="4"/>
        <v>810.56</v>
      </c>
      <c r="I37" s="37">
        <f t="shared" si="5"/>
        <v>19.963486669417218</v>
      </c>
      <c r="J37" s="37">
        <f t="shared" si="6"/>
        <v>2.4629252207630801</v>
      </c>
      <c r="K37" s="43">
        <f t="shared" si="7"/>
        <v>4863.3599999999997</v>
      </c>
    </row>
    <row r="38" spans="1:11" ht="38.25" x14ac:dyDescent="0.25">
      <c r="A38" s="45">
        <v>32</v>
      </c>
      <c r="B38" s="46" t="s">
        <v>124</v>
      </c>
      <c r="C38" s="47" t="s">
        <v>42</v>
      </c>
      <c r="D38" s="45">
        <v>60</v>
      </c>
      <c r="E38" s="36">
        <v>1999</v>
      </c>
      <c r="F38" s="37">
        <v>2043</v>
      </c>
      <c r="G38" s="37">
        <v>2057</v>
      </c>
      <c r="H38" s="37">
        <f t="shared" si="4"/>
        <v>2033</v>
      </c>
      <c r="I38" s="37">
        <f t="shared" si="5"/>
        <v>30.265491900843113</v>
      </c>
      <c r="J38" s="37">
        <f t="shared" si="6"/>
        <v>1.4887108657571626</v>
      </c>
      <c r="K38" s="43">
        <f t="shared" si="7"/>
        <v>121980</v>
      </c>
    </row>
    <row r="39" spans="1:11" ht="25.5" x14ac:dyDescent="0.25">
      <c r="A39" s="45">
        <v>33</v>
      </c>
      <c r="B39" s="46" t="s">
        <v>125</v>
      </c>
      <c r="C39" s="47" t="s">
        <v>42</v>
      </c>
      <c r="D39" s="45">
        <v>60</v>
      </c>
      <c r="E39" s="36">
        <v>2016</v>
      </c>
      <c r="F39" s="37">
        <v>2060</v>
      </c>
      <c r="G39" s="37">
        <v>2074.5</v>
      </c>
      <c r="H39" s="37">
        <f t="shared" si="4"/>
        <v>2050.1666666666665</v>
      </c>
      <c r="I39" s="37">
        <f t="shared" si="5"/>
        <v>30.46446016809314</v>
      </c>
      <c r="J39" s="37">
        <f t="shared" si="6"/>
        <v>1.4859504187347277</v>
      </c>
      <c r="K39" s="43">
        <f t="shared" si="7"/>
        <v>123009.99999999999</v>
      </c>
    </row>
    <row r="40" spans="1:11" ht="38.25" x14ac:dyDescent="0.25">
      <c r="A40" s="45">
        <v>34</v>
      </c>
      <c r="B40" s="46" t="s">
        <v>126</v>
      </c>
      <c r="C40" s="47" t="s">
        <v>42</v>
      </c>
      <c r="D40" s="45">
        <v>30</v>
      </c>
      <c r="E40" s="36">
        <v>2184</v>
      </c>
      <c r="F40" s="37">
        <v>2232</v>
      </c>
      <c r="G40" s="37">
        <v>2247.3000000000002</v>
      </c>
      <c r="H40" s="37">
        <f t="shared" si="4"/>
        <v>2221.1</v>
      </c>
      <c r="I40" s="37">
        <f t="shared" si="5"/>
        <v>33.027715633994497</v>
      </c>
      <c r="J40" s="37">
        <f t="shared" si="6"/>
        <v>1.4869981375892349</v>
      </c>
      <c r="K40" s="43">
        <f t="shared" si="7"/>
        <v>66633</v>
      </c>
    </row>
    <row r="41" spans="1:11" ht="51" x14ac:dyDescent="0.25">
      <c r="A41" s="45">
        <v>35</v>
      </c>
      <c r="B41" s="46" t="s">
        <v>127</v>
      </c>
      <c r="C41" s="47" t="s">
        <v>42</v>
      </c>
      <c r="D41" s="45">
        <v>60</v>
      </c>
      <c r="E41" s="36">
        <v>2369</v>
      </c>
      <c r="F41" s="37">
        <v>2421</v>
      </c>
      <c r="G41" s="37">
        <v>2437.5</v>
      </c>
      <c r="H41" s="37">
        <f t="shared" si="4"/>
        <v>2409.1666666666665</v>
      </c>
      <c r="I41" s="37">
        <f t="shared" si="5"/>
        <v>35.750291374103981</v>
      </c>
      <c r="J41" s="37">
        <f t="shared" si="6"/>
        <v>1.4839276945321611</v>
      </c>
      <c r="K41" s="43">
        <f t="shared" si="7"/>
        <v>144550</v>
      </c>
    </row>
    <row r="42" spans="1:11" x14ac:dyDescent="0.25">
      <c r="A42" s="45">
        <v>36</v>
      </c>
      <c r="B42" s="46" t="s">
        <v>128</v>
      </c>
      <c r="C42" s="47" t="s">
        <v>42</v>
      </c>
      <c r="D42" s="45">
        <v>10</v>
      </c>
      <c r="E42" s="36">
        <v>2363</v>
      </c>
      <c r="F42" s="37">
        <v>2415</v>
      </c>
      <c r="G42" s="37">
        <v>2431.6</v>
      </c>
      <c r="H42" s="37">
        <f t="shared" si="4"/>
        <v>2403.2000000000003</v>
      </c>
      <c r="I42" s="37">
        <f t="shared" si="5"/>
        <v>35.789942721384698</v>
      </c>
      <c r="J42" s="37">
        <f t="shared" si="6"/>
        <v>1.4892619308166068</v>
      </c>
      <c r="K42" s="43">
        <f t="shared" si="7"/>
        <v>24032.000000000004</v>
      </c>
    </row>
    <row r="43" spans="1:11" ht="38.25" x14ac:dyDescent="0.25">
      <c r="A43" s="45">
        <v>37</v>
      </c>
      <c r="B43" s="46" t="s">
        <v>129</v>
      </c>
      <c r="C43" s="47" t="s">
        <v>42</v>
      </c>
      <c r="D43" s="45">
        <v>60</v>
      </c>
      <c r="E43" s="36">
        <v>2507</v>
      </c>
      <c r="F43" s="37">
        <v>2562</v>
      </c>
      <c r="G43" s="37">
        <v>2578.5</v>
      </c>
      <c r="H43" s="37">
        <f t="shared" si="4"/>
        <v>2549.1666666666665</v>
      </c>
      <c r="I43" s="37">
        <f t="shared" si="5"/>
        <v>37.437726070547257</v>
      </c>
      <c r="J43" s="37">
        <f t="shared" si="6"/>
        <v>1.4686260635716479</v>
      </c>
      <c r="K43" s="43">
        <f t="shared" si="7"/>
        <v>152950</v>
      </c>
    </row>
    <row r="44" spans="1:11" ht="25.5" x14ac:dyDescent="0.25">
      <c r="A44" s="45">
        <v>38</v>
      </c>
      <c r="B44" s="46" t="s">
        <v>130</v>
      </c>
      <c r="C44" s="47" t="s">
        <v>42</v>
      </c>
      <c r="D44" s="45">
        <v>100</v>
      </c>
      <c r="E44" s="36">
        <v>2037</v>
      </c>
      <c r="F44" s="37">
        <v>2080</v>
      </c>
      <c r="G44" s="37">
        <v>2096.1</v>
      </c>
      <c r="H44" s="37">
        <f t="shared" si="4"/>
        <v>2071.0333333333333</v>
      </c>
      <c r="I44" s="37">
        <f t="shared" si="5"/>
        <v>30.553286784457921</v>
      </c>
      <c r="J44" s="37">
        <f t="shared" si="6"/>
        <v>1.4752677464288964</v>
      </c>
      <c r="K44" s="43">
        <f t="shared" si="7"/>
        <v>207103.33333333334</v>
      </c>
    </row>
    <row r="45" spans="1:11" ht="38.25" x14ac:dyDescent="0.25">
      <c r="A45" s="48">
        <v>39</v>
      </c>
      <c r="B45" s="46" t="s">
        <v>131</v>
      </c>
      <c r="C45" s="47" t="s">
        <v>42</v>
      </c>
      <c r="D45" s="45">
        <v>100</v>
      </c>
      <c r="E45" s="36">
        <v>1840</v>
      </c>
      <c r="F45" s="37">
        <v>1879</v>
      </c>
      <c r="G45" s="37">
        <v>1893.4</v>
      </c>
      <c r="H45" s="37">
        <f t="shared" si="4"/>
        <v>1870.8</v>
      </c>
      <c r="I45" s="37">
        <f t="shared" si="5"/>
        <v>27.62824641557987</v>
      </c>
      <c r="J45" s="37">
        <f t="shared" si="6"/>
        <v>1.4768145400673438</v>
      </c>
      <c r="K45" s="43">
        <f t="shared" si="7"/>
        <v>187080</v>
      </c>
    </row>
    <row r="46" spans="1:11" ht="25.5" x14ac:dyDescent="0.25">
      <c r="A46" s="48">
        <v>40</v>
      </c>
      <c r="B46" s="46" t="s">
        <v>132</v>
      </c>
      <c r="C46" s="47" t="s">
        <v>42</v>
      </c>
      <c r="D46" s="45">
        <v>100</v>
      </c>
      <c r="E46" s="36">
        <v>1710</v>
      </c>
      <c r="F46" s="37">
        <v>1746</v>
      </c>
      <c r="G46" s="37">
        <v>1759.6</v>
      </c>
      <c r="H46" s="37">
        <f t="shared" si="4"/>
        <v>1738.5333333333335</v>
      </c>
      <c r="I46" s="37">
        <f t="shared" si="5"/>
        <v>25.629150070443838</v>
      </c>
      <c r="J46" s="37">
        <f t="shared" si="6"/>
        <v>1.4741822649614906</v>
      </c>
      <c r="K46" s="43">
        <f t="shared" si="7"/>
        <v>173853.33333333334</v>
      </c>
    </row>
    <row r="47" spans="1:11" ht="25.5" x14ac:dyDescent="0.25">
      <c r="A47" s="48">
        <v>41</v>
      </c>
      <c r="B47" s="46" t="s">
        <v>133</v>
      </c>
      <c r="C47" s="47" t="s">
        <v>42</v>
      </c>
      <c r="D47" s="45">
        <v>100</v>
      </c>
      <c r="E47" s="36">
        <v>1612</v>
      </c>
      <c r="F47" s="37">
        <v>1646</v>
      </c>
      <c r="G47" s="37">
        <v>1658.7</v>
      </c>
      <c r="H47" s="37">
        <f t="shared" si="4"/>
        <v>1638.8999999999999</v>
      </c>
      <c r="I47" s="37">
        <f t="shared" si="5"/>
        <v>24.146014163832525</v>
      </c>
      <c r="J47" s="37">
        <f t="shared" si="6"/>
        <v>1.4733061299550021</v>
      </c>
      <c r="K47" s="43">
        <f t="shared" si="7"/>
        <v>163890</v>
      </c>
    </row>
    <row r="48" spans="1:11" ht="25.5" x14ac:dyDescent="0.25">
      <c r="A48" s="48">
        <v>42</v>
      </c>
      <c r="B48" s="46" t="s">
        <v>134</v>
      </c>
      <c r="C48" s="47" t="s">
        <v>42</v>
      </c>
      <c r="D48" s="45">
        <v>100</v>
      </c>
      <c r="E48" s="36">
        <v>897</v>
      </c>
      <c r="F48" s="37">
        <v>916</v>
      </c>
      <c r="G48" s="37">
        <v>923</v>
      </c>
      <c r="H48" s="37">
        <f t="shared" si="4"/>
        <v>912</v>
      </c>
      <c r="I48" s="37">
        <f t="shared" si="5"/>
        <v>13.45362404707371</v>
      </c>
      <c r="J48" s="37">
        <f t="shared" si="6"/>
        <v>1.4751780753370296</v>
      </c>
      <c r="K48" s="43">
        <f t="shared" si="7"/>
        <v>91200</v>
      </c>
    </row>
    <row r="49" spans="1:11" ht="25.5" x14ac:dyDescent="0.25">
      <c r="A49" s="48">
        <v>43</v>
      </c>
      <c r="B49" s="46" t="s">
        <v>135</v>
      </c>
      <c r="C49" s="47" t="s">
        <v>42</v>
      </c>
      <c r="D49" s="45">
        <v>100</v>
      </c>
      <c r="E49" s="36">
        <v>897</v>
      </c>
      <c r="F49" s="37">
        <v>916</v>
      </c>
      <c r="G49" s="37">
        <v>923</v>
      </c>
      <c r="H49" s="37">
        <f t="shared" si="4"/>
        <v>912</v>
      </c>
      <c r="I49" s="37">
        <f t="shared" si="5"/>
        <v>13.45362404707371</v>
      </c>
      <c r="J49" s="37">
        <f t="shared" si="6"/>
        <v>1.4751780753370296</v>
      </c>
      <c r="K49" s="43">
        <f t="shared" si="7"/>
        <v>91200</v>
      </c>
    </row>
    <row r="50" spans="1:11" ht="25.5" x14ac:dyDescent="0.25">
      <c r="A50" s="48">
        <v>44</v>
      </c>
      <c r="B50" s="46" t="s">
        <v>136</v>
      </c>
      <c r="C50" s="47" t="s">
        <v>42</v>
      </c>
      <c r="D50" s="45">
        <v>100</v>
      </c>
      <c r="E50" s="36">
        <v>1093</v>
      </c>
      <c r="F50" s="37">
        <v>1116</v>
      </c>
      <c r="G50" s="37">
        <v>1125.5</v>
      </c>
      <c r="H50" s="37">
        <f t="shared" si="4"/>
        <v>1111.5</v>
      </c>
      <c r="I50" s="37">
        <f t="shared" si="5"/>
        <v>16.710774967068403</v>
      </c>
      <c r="J50" s="37">
        <f t="shared" si="6"/>
        <v>1.5034435417965275</v>
      </c>
      <c r="K50" s="43">
        <f t="shared" si="7"/>
        <v>111150</v>
      </c>
    </row>
    <row r="51" spans="1:11" ht="25.5" x14ac:dyDescent="0.25">
      <c r="A51" s="48">
        <v>45</v>
      </c>
      <c r="B51" s="46" t="s">
        <v>137</v>
      </c>
      <c r="C51" s="47" t="s">
        <v>42</v>
      </c>
      <c r="D51" s="45">
        <v>100</v>
      </c>
      <c r="E51" s="36">
        <v>1093</v>
      </c>
      <c r="F51" s="37">
        <v>1116</v>
      </c>
      <c r="G51" s="37">
        <v>1124.7</v>
      </c>
      <c r="H51" s="37">
        <f t="shared" si="4"/>
        <v>1111.2333333333333</v>
      </c>
      <c r="I51" s="37">
        <f t="shared" si="5"/>
        <v>16.37874639077527</v>
      </c>
      <c r="J51" s="37">
        <f t="shared" si="6"/>
        <v>1.4739250434149986</v>
      </c>
      <c r="K51" s="43">
        <f t="shared" si="7"/>
        <v>111123.33333333333</v>
      </c>
    </row>
    <row r="52" spans="1:11" x14ac:dyDescent="0.25">
      <c r="A52" s="45">
        <v>46</v>
      </c>
      <c r="B52" s="51" t="s">
        <v>43</v>
      </c>
      <c r="C52" s="35" t="s">
        <v>42</v>
      </c>
      <c r="D52" s="35">
        <v>5</v>
      </c>
      <c r="E52" s="36">
        <v>23000</v>
      </c>
      <c r="F52" s="36">
        <v>26000</v>
      </c>
      <c r="G52" s="36">
        <v>24000</v>
      </c>
      <c r="H52" s="37">
        <f t="shared" si="4"/>
        <v>24333.333333333332</v>
      </c>
      <c r="I52" s="37">
        <f t="shared" si="5"/>
        <v>1527.5252316519466</v>
      </c>
      <c r="J52" s="37">
        <f t="shared" si="6"/>
        <v>6.277500951994301</v>
      </c>
      <c r="K52" s="43">
        <f t="shared" si="7"/>
        <v>121666.66666666666</v>
      </c>
    </row>
    <row r="53" spans="1:11" x14ac:dyDescent="0.25">
      <c r="A53" s="45">
        <v>47</v>
      </c>
      <c r="B53" s="51" t="s">
        <v>44</v>
      </c>
      <c r="C53" s="35" t="s">
        <v>42</v>
      </c>
      <c r="D53" s="35">
        <v>1</v>
      </c>
      <c r="E53" s="36">
        <v>22000</v>
      </c>
      <c r="F53" s="36">
        <v>24000</v>
      </c>
      <c r="G53" s="36">
        <v>23000</v>
      </c>
      <c r="H53" s="37">
        <f t="shared" si="4"/>
        <v>23000</v>
      </c>
      <c r="I53" s="37">
        <f t="shared" si="5"/>
        <v>1000</v>
      </c>
      <c r="J53" s="37">
        <f t="shared" si="6"/>
        <v>4.3478260869565215</v>
      </c>
      <c r="K53" s="43">
        <f t="shared" si="7"/>
        <v>23000</v>
      </c>
    </row>
    <row r="54" spans="1:11" x14ac:dyDescent="0.25">
      <c r="A54" s="45">
        <v>48</v>
      </c>
      <c r="B54" s="51" t="s">
        <v>45</v>
      </c>
      <c r="C54" s="35" t="s">
        <v>42</v>
      </c>
      <c r="D54" s="35">
        <v>1</v>
      </c>
      <c r="E54" s="36">
        <v>45000</v>
      </c>
      <c r="F54" s="36">
        <v>49600</v>
      </c>
      <c r="G54" s="36">
        <v>48000</v>
      </c>
      <c r="H54" s="37">
        <f t="shared" si="4"/>
        <v>47533.333333333336</v>
      </c>
      <c r="I54" s="37">
        <f t="shared" si="5"/>
        <v>2335.2373184182661</v>
      </c>
      <c r="J54" s="37">
        <f t="shared" si="6"/>
        <v>4.9128414833483856</v>
      </c>
      <c r="K54" s="43">
        <f t="shared" si="7"/>
        <v>47533.333333333336</v>
      </c>
    </row>
    <row r="55" spans="1:11" x14ac:dyDescent="0.25">
      <c r="A55" s="45">
        <v>49</v>
      </c>
      <c r="B55" s="51" t="s">
        <v>47</v>
      </c>
      <c r="C55" s="35" t="s">
        <v>42</v>
      </c>
      <c r="D55" s="35">
        <v>20</v>
      </c>
      <c r="E55" s="36">
        <v>1200</v>
      </c>
      <c r="F55" s="36">
        <v>1119</v>
      </c>
      <c r="G55" s="36">
        <v>1350</v>
      </c>
      <c r="H55" s="37">
        <f t="shared" si="4"/>
        <v>1223</v>
      </c>
      <c r="I55" s="37">
        <f t="shared" si="5"/>
        <v>117.20494870098275</v>
      </c>
      <c r="J55" s="37">
        <f t="shared" si="6"/>
        <v>9.5833972772676006</v>
      </c>
      <c r="K55" s="43">
        <f t="shared" si="7"/>
        <v>24460</v>
      </c>
    </row>
    <row r="56" spans="1:11" x14ac:dyDescent="0.25">
      <c r="A56" s="45">
        <v>50</v>
      </c>
      <c r="B56" s="51" t="s">
        <v>48</v>
      </c>
      <c r="C56" s="35" t="s">
        <v>42</v>
      </c>
      <c r="D56" s="35">
        <v>1</v>
      </c>
      <c r="E56" s="36">
        <v>16000</v>
      </c>
      <c r="F56" s="36">
        <v>14190</v>
      </c>
      <c r="G56" s="36">
        <v>12390</v>
      </c>
      <c r="H56" s="37">
        <f t="shared" si="4"/>
        <v>14193.333333333334</v>
      </c>
      <c r="I56" s="37">
        <f t="shared" si="5"/>
        <v>1805.0023084011038</v>
      </c>
      <c r="J56" s="37">
        <f t="shared" si="6"/>
        <v>12.717254403953291</v>
      </c>
      <c r="K56" s="43">
        <f t="shared" si="7"/>
        <v>14193.333333333334</v>
      </c>
    </row>
    <row r="57" spans="1:11" x14ac:dyDescent="0.25">
      <c r="A57" s="45">
        <v>51</v>
      </c>
      <c r="B57" s="51" t="s">
        <v>54</v>
      </c>
      <c r="C57" s="35" t="s">
        <v>42</v>
      </c>
      <c r="D57" s="35">
        <v>2</v>
      </c>
      <c r="E57" s="36">
        <v>2550000</v>
      </c>
      <c r="F57" s="36">
        <v>2677500</v>
      </c>
      <c r="G57" s="36">
        <v>2677600</v>
      </c>
      <c r="H57" s="37">
        <f t="shared" si="4"/>
        <v>2635033.3333333335</v>
      </c>
      <c r="I57" s="37">
        <f t="shared" si="5"/>
        <v>73641.043809368522</v>
      </c>
      <c r="J57" s="37">
        <f t="shared" si="6"/>
        <v>2.7946911668176941</v>
      </c>
      <c r="K57" s="43">
        <f t="shared" si="7"/>
        <v>5270066.666666667</v>
      </c>
    </row>
    <row r="58" spans="1:11" x14ac:dyDescent="0.25">
      <c r="A58" s="45">
        <v>52</v>
      </c>
      <c r="B58" s="51" t="s">
        <v>55</v>
      </c>
      <c r="C58" s="35" t="s">
        <v>42</v>
      </c>
      <c r="D58" s="35">
        <v>3</v>
      </c>
      <c r="E58" s="36">
        <v>72090</v>
      </c>
      <c r="F58" s="36">
        <v>72075</v>
      </c>
      <c r="G58" s="36">
        <v>72080</v>
      </c>
      <c r="H58" s="37">
        <f t="shared" si="4"/>
        <v>72081.666666666672</v>
      </c>
      <c r="I58" s="37">
        <f t="shared" si="5"/>
        <v>7.6376261582597333</v>
      </c>
      <c r="J58" s="37">
        <f t="shared" si="6"/>
        <v>1.0595795729278918E-2</v>
      </c>
      <c r="K58" s="43">
        <f t="shared" si="7"/>
        <v>216245</v>
      </c>
    </row>
    <row r="59" spans="1:11" x14ac:dyDescent="0.25">
      <c r="A59" s="45">
        <v>53</v>
      </c>
      <c r="B59" s="51" t="s">
        <v>56</v>
      </c>
      <c r="C59" s="35" t="s">
        <v>42</v>
      </c>
      <c r="D59" s="35">
        <v>1</v>
      </c>
      <c r="E59" s="36">
        <v>86700</v>
      </c>
      <c r="F59" s="36">
        <v>91035</v>
      </c>
      <c r="G59" s="36">
        <v>90500</v>
      </c>
      <c r="H59" s="37">
        <f t="shared" si="4"/>
        <v>89411.666666666672</v>
      </c>
      <c r="I59" s="37">
        <f t="shared" si="5"/>
        <v>2363.5584048915171</v>
      </c>
      <c r="J59" s="37">
        <f t="shared" si="6"/>
        <v>2.6434563776817162</v>
      </c>
      <c r="K59" s="43">
        <f t="shared" si="7"/>
        <v>89411.666666666672</v>
      </c>
    </row>
    <row r="60" spans="1:11" x14ac:dyDescent="0.25">
      <c r="A60" s="45">
        <v>54</v>
      </c>
      <c r="B60" s="51" t="s">
        <v>57</v>
      </c>
      <c r="C60" s="35" t="s">
        <v>42</v>
      </c>
      <c r="D60" s="35">
        <v>1</v>
      </c>
      <c r="E60" s="36">
        <v>210978</v>
      </c>
      <c r="F60" s="36">
        <v>220990</v>
      </c>
      <c r="G60" s="36">
        <v>248803</v>
      </c>
      <c r="H60" s="37">
        <f t="shared" si="4"/>
        <v>226923.66666666666</v>
      </c>
      <c r="I60" s="37">
        <f t="shared" si="5"/>
        <v>19598.18757776681</v>
      </c>
      <c r="J60" s="37">
        <f t="shared" si="6"/>
        <v>8.6364669959943114</v>
      </c>
      <c r="K60" s="43">
        <f t="shared" si="7"/>
        <v>226923.66666666666</v>
      </c>
    </row>
    <row r="61" spans="1:11" x14ac:dyDescent="0.25">
      <c r="A61" s="45">
        <v>55</v>
      </c>
      <c r="B61" s="51" t="s">
        <v>58</v>
      </c>
      <c r="C61" s="35" t="s">
        <v>42</v>
      </c>
      <c r="D61" s="35">
        <v>1</v>
      </c>
      <c r="E61" s="36">
        <v>203700</v>
      </c>
      <c r="F61" s="36">
        <v>265900</v>
      </c>
      <c r="G61" s="36">
        <v>205248</v>
      </c>
      <c r="H61" s="37">
        <f t="shared" si="4"/>
        <v>224949.33333333334</v>
      </c>
      <c r="I61" s="37">
        <f t="shared" si="5"/>
        <v>35472.762809419401</v>
      </c>
      <c r="J61" s="37">
        <f t="shared" si="6"/>
        <v>15.769223355223428</v>
      </c>
      <c r="K61" s="43">
        <f t="shared" si="7"/>
        <v>224949.33333333334</v>
      </c>
    </row>
    <row r="62" spans="1:11" x14ac:dyDescent="0.25">
      <c r="A62" s="45">
        <v>56</v>
      </c>
      <c r="B62" s="51" t="s">
        <v>59</v>
      </c>
      <c r="C62" s="35" t="s">
        <v>42</v>
      </c>
      <c r="D62" s="35">
        <v>4</v>
      </c>
      <c r="E62" s="36">
        <v>62447</v>
      </c>
      <c r="F62" s="36">
        <v>53900</v>
      </c>
      <c r="G62" s="36">
        <v>61200</v>
      </c>
      <c r="H62" s="37">
        <f t="shared" si="4"/>
        <v>59182.333333333336</v>
      </c>
      <c r="I62" s="37">
        <f t="shared" si="5"/>
        <v>4616.9293186417026</v>
      </c>
      <c r="J62" s="37">
        <f t="shared" si="6"/>
        <v>7.8011951516641265</v>
      </c>
      <c r="K62" s="43">
        <f t="shared" si="7"/>
        <v>236729.33333333334</v>
      </c>
    </row>
    <row r="63" spans="1:11" x14ac:dyDescent="0.25">
      <c r="A63" s="45">
        <v>57</v>
      </c>
      <c r="B63" s="51" t="s">
        <v>62</v>
      </c>
      <c r="C63" s="35" t="s">
        <v>42</v>
      </c>
      <c r="D63" s="35">
        <v>1</v>
      </c>
      <c r="E63" s="36">
        <v>24512</v>
      </c>
      <c r="F63" s="36">
        <v>21990</v>
      </c>
      <c r="G63" s="36">
        <v>19301</v>
      </c>
      <c r="H63" s="37">
        <f t="shared" si="4"/>
        <v>21934.333333333332</v>
      </c>
      <c r="I63" s="37">
        <f t="shared" si="5"/>
        <v>2605.9459574851767</v>
      </c>
      <c r="J63" s="37">
        <f t="shared" si="6"/>
        <v>11.880670900195327</v>
      </c>
      <c r="K63" s="43">
        <f t="shared" si="7"/>
        <v>21934.333333333332</v>
      </c>
    </row>
    <row r="64" spans="1:11" x14ac:dyDescent="0.25">
      <c r="A64" s="45">
        <v>58</v>
      </c>
      <c r="B64" s="51" t="s">
        <v>60</v>
      </c>
      <c r="C64" s="35" t="s">
        <v>42</v>
      </c>
      <c r="D64" s="35">
        <v>5</v>
      </c>
      <c r="E64" s="36">
        <v>9339</v>
      </c>
      <c r="F64" s="36">
        <v>8190</v>
      </c>
      <c r="G64" s="36">
        <v>7833</v>
      </c>
      <c r="H64" s="37">
        <f t="shared" si="4"/>
        <v>8454</v>
      </c>
      <c r="I64" s="37">
        <f t="shared" si="5"/>
        <v>786.94408950064553</v>
      </c>
      <c r="J64" s="37">
        <f t="shared" si="6"/>
        <v>9.308541394613739</v>
      </c>
      <c r="K64" s="43">
        <f t="shared" si="7"/>
        <v>42270</v>
      </c>
    </row>
    <row r="65" spans="1:11" x14ac:dyDescent="0.25">
      <c r="A65" s="45">
        <v>59</v>
      </c>
      <c r="B65" s="51" t="s">
        <v>61</v>
      </c>
      <c r="C65" s="35" t="s">
        <v>42</v>
      </c>
      <c r="D65" s="35">
        <v>2</v>
      </c>
      <c r="E65" s="36">
        <v>5400</v>
      </c>
      <c r="F65" s="36">
        <v>5400</v>
      </c>
      <c r="G65" s="36">
        <v>5400</v>
      </c>
      <c r="H65" s="37">
        <f t="shared" si="4"/>
        <v>5400</v>
      </c>
      <c r="I65" s="37">
        <f t="shared" si="5"/>
        <v>0</v>
      </c>
      <c r="J65" s="37">
        <f t="shared" si="6"/>
        <v>0</v>
      </c>
      <c r="K65" s="43">
        <f t="shared" si="7"/>
        <v>10800</v>
      </c>
    </row>
    <row r="66" spans="1:11" ht="38.25" x14ac:dyDescent="0.25">
      <c r="A66" s="45">
        <v>60</v>
      </c>
      <c r="B66" s="51" t="s">
        <v>63</v>
      </c>
      <c r="C66" s="35" t="s">
        <v>42</v>
      </c>
      <c r="D66" s="35">
        <v>1</v>
      </c>
      <c r="E66" s="36">
        <v>836670</v>
      </c>
      <c r="F66" s="36">
        <v>893600</v>
      </c>
      <c r="G66" s="36">
        <v>790800</v>
      </c>
      <c r="H66" s="37">
        <f t="shared" si="4"/>
        <v>840356.66666666663</v>
      </c>
      <c r="I66" s="37">
        <f t="shared" si="5"/>
        <v>51499.064392795844</v>
      </c>
      <c r="J66" s="37">
        <f t="shared" si="6"/>
        <v>6.1282389294381963</v>
      </c>
      <c r="K66" s="43">
        <f t="shared" si="7"/>
        <v>840356.66666666663</v>
      </c>
    </row>
    <row r="67" spans="1:11" ht="25.5" x14ac:dyDescent="0.25">
      <c r="A67" s="45">
        <v>61</v>
      </c>
      <c r="B67" s="51" t="s">
        <v>64</v>
      </c>
      <c r="C67" s="35" t="s">
        <v>42</v>
      </c>
      <c r="D67" s="35">
        <v>1</v>
      </c>
      <c r="E67" s="36">
        <v>475970</v>
      </c>
      <c r="F67" s="36">
        <v>508360</v>
      </c>
      <c r="G67" s="36">
        <v>449880</v>
      </c>
      <c r="H67" s="37">
        <f t="shared" si="4"/>
        <v>478070</v>
      </c>
      <c r="I67" s="37">
        <f t="shared" si="5"/>
        <v>29296.503204307508</v>
      </c>
      <c r="J67" s="37">
        <f t="shared" si="6"/>
        <v>6.1280781484526345</v>
      </c>
      <c r="K67" s="43">
        <f t="shared" si="7"/>
        <v>478070</v>
      </c>
    </row>
    <row r="68" spans="1:11" x14ac:dyDescent="0.25">
      <c r="A68" s="45">
        <v>62</v>
      </c>
      <c r="B68" s="51" t="s">
        <v>65</v>
      </c>
      <c r="C68" s="35" t="s">
        <v>42</v>
      </c>
      <c r="D68" s="35">
        <v>1</v>
      </c>
      <c r="E68" s="36">
        <v>84000</v>
      </c>
      <c r="F68" s="36">
        <v>100800</v>
      </c>
      <c r="G68" s="36">
        <v>91000</v>
      </c>
      <c r="H68" s="37">
        <f t="shared" si="4"/>
        <v>91933.333333333328</v>
      </c>
      <c r="I68" s="37">
        <f t="shared" si="5"/>
        <v>8438.799282678392</v>
      </c>
      <c r="J68" s="37">
        <f t="shared" si="6"/>
        <v>9.1792595533122459</v>
      </c>
      <c r="K68" s="43">
        <f t="shared" si="7"/>
        <v>91933.333333333328</v>
      </c>
    </row>
    <row r="69" spans="1:11" x14ac:dyDescent="0.25">
      <c r="A69" s="45">
        <v>63</v>
      </c>
      <c r="B69" s="51" t="s">
        <v>66</v>
      </c>
      <c r="C69" s="35" t="s">
        <v>42</v>
      </c>
      <c r="D69" s="35">
        <v>1</v>
      </c>
      <c r="E69" s="36">
        <v>546000</v>
      </c>
      <c r="F69" s="36">
        <v>580000</v>
      </c>
      <c r="G69" s="36">
        <v>546000</v>
      </c>
      <c r="H69" s="37">
        <f t="shared" si="4"/>
        <v>557333.33333333337</v>
      </c>
      <c r="I69" s="37">
        <f t="shared" si="5"/>
        <v>19629.909152447279</v>
      </c>
      <c r="J69" s="37">
        <f t="shared" si="6"/>
        <v>3.5221128862046549</v>
      </c>
      <c r="K69" s="43">
        <f t="shared" si="7"/>
        <v>557333.33333333337</v>
      </c>
    </row>
    <row r="70" spans="1:11" x14ac:dyDescent="0.25">
      <c r="A70" s="45">
        <v>64</v>
      </c>
      <c r="B70" s="51" t="s">
        <v>67</v>
      </c>
      <c r="C70" s="35" t="s">
        <v>42</v>
      </c>
      <c r="D70" s="35">
        <v>20</v>
      </c>
      <c r="E70" s="36">
        <v>25000</v>
      </c>
      <c r="F70" s="36">
        <v>26250</v>
      </c>
      <c r="G70" s="36">
        <v>31860</v>
      </c>
      <c r="H70" s="37">
        <f t="shared" si="4"/>
        <v>27703.333333333332</v>
      </c>
      <c r="I70" s="37">
        <f t="shared" si="5"/>
        <v>3653.632895260997</v>
      </c>
      <c r="J70" s="37">
        <f t="shared" si="6"/>
        <v>13.18842339764528</v>
      </c>
      <c r="K70" s="43">
        <f t="shared" si="7"/>
        <v>554066.66666666663</v>
      </c>
    </row>
    <row r="71" spans="1:11" x14ac:dyDescent="0.25">
      <c r="A71" s="45">
        <v>65</v>
      </c>
      <c r="B71" s="51" t="s">
        <v>69</v>
      </c>
      <c r="C71" s="35" t="s">
        <v>42</v>
      </c>
      <c r="D71" s="35">
        <v>6</v>
      </c>
      <c r="E71" s="36">
        <v>6000</v>
      </c>
      <c r="F71" s="36">
        <v>5600</v>
      </c>
      <c r="G71" s="36">
        <v>5990</v>
      </c>
      <c r="H71" s="37">
        <f t="shared" si="4"/>
        <v>5863.333333333333</v>
      </c>
      <c r="I71" s="37">
        <f t="shared" si="5"/>
        <v>228.10816147900832</v>
      </c>
      <c r="J71" s="37">
        <f t="shared" si="6"/>
        <v>3.8904177625754688</v>
      </c>
      <c r="K71" s="43">
        <f t="shared" si="7"/>
        <v>35180</v>
      </c>
    </row>
    <row r="72" spans="1:11" x14ac:dyDescent="0.25">
      <c r="A72" s="45">
        <v>66</v>
      </c>
      <c r="B72" s="51" t="s">
        <v>70</v>
      </c>
      <c r="C72" s="35" t="s">
        <v>42</v>
      </c>
      <c r="D72" s="35">
        <v>4</v>
      </c>
      <c r="E72" s="36">
        <v>36877</v>
      </c>
      <c r="F72" s="36">
        <v>34070</v>
      </c>
      <c r="G72" s="36">
        <v>40343.040000000001</v>
      </c>
      <c r="H72" s="37">
        <f t="shared" ref="H72:H85" si="8">AVERAGE(E72:G72)</f>
        <v>37096.68</v>
      </c>
      <c r="I72" s="37">
        <f t="shared" ref="I72:I85" si="9">STDEVA(E72:G72)</f>
        <v>3142.2845490502609</v>
      </c>
      <c r="J72" s="37">
        <f t="shared" ref="J72:J85" si="10">I72/H72*100</f>
        <v>8.4705276834753427</v>
      </c>
      <c r="K72" s="43">
        <f t="shared" ref="K72:K84" si="11">D72*H72</f>
        <v>148386.72</v>
      </c>
    </row>
    <row r="73" spans="1:11" x14ac:dyDescent="0.25">
      <c r="A73" s="45">
        <v>67</v>
      </c>
      <c r="B73" s="51" t="s">
        <v>71</v>
      </c>
      <c r="C73" s="35" t="s">
        <v>42</v>
      </c>
      <c r="D73" s="35">
        <v>2</v>
      </c>
      <c r="E73" s="36">
        <v>33037</v>
      </c>
      <c r="F73" s="36">
        <v>31458</v>
      </c>
      <c r="G73" s="36">
        <v>25537</v>
      </c>
      <c r="H73" s="37">
        <f t="shared" si="8"/>
        <v>30010.666666666668</v>
      </c>
      <c r="I73" s="37">
        <f t="shared" si="9"/>
        <v>3953.9322621073384</v>
      </c>
      <c r="J73" s="37">
        <f t="shared" si="10"/>
        <v>13.175089730675776</v>
      </c>
      <c r="K73" s="43">
        <f t="shared" si="11"/>
        <v>60021.333333333336</v>
      </c>
    </row>
    <row r="74" spans="1:11" x14ac:dyDescent="0.25">
      <c r="A74" s="45">
        <v>68</v>
      </c>
      <c r="B74" s="51" t="s">
        <v>72</v>
      </c>
      <c r="C74" s="35" t="s">
        <v>42</v>
      </c>
      <c r="D74" s="35">
        <v>1</v>
      </c>
      <c r="E74" s="36">
        <v>61895.34</v>
      </c>
      <c r="F74" s="36">
        <v>64924</v>
      </c>
      <c r="G74" s="36">
        <v>80000</v>
      </c>
      <c r="H74" s="37">
        <f t="shared" si="8"/>
        <v>68939.78</v>
      </c>
      <c r="I74" s="37">
        <f t="shared" si="9"/>
        <v>9697.3988875986597</v>
      </c>
      <c r="J74" s="37">
        <f t="shared" si="10"/>
        <v>14.066477855889095</v>
      </c>
      <c r="K74" s="43">
        <f t="shared" si="11"/>
        <v>68939.78</v>
      </c>
    </row>
    <row r="75" spans="1:11" x14ac:dyDescent="0.25">
      <c r="A75" s="45">
        <v>69</v>
      </c>
      <c r="B75" s="51" t="s">
        <v>73</v>
      </c>
      <c r="C75" s="35" t="s">
        <v>42</v>
      </c>
      <c r="D75" s="35">
        <v>10</v>
      </c>
      <c r="E75" s="36">
        <v>4865</v>
      </c>
      <c r="F75" s="36">
        <v>5500</v>
      </c>
      <c r="G75" s="36">
        <v>5551</v>
      </c>
      <c r="H75" s="37">
        <f t="shared" si="8"/>
        <v>5305.333333333333</v>
      </c>
      <c r="I75" s="37">
        <f t="shared" si="9"/>
        <v>382.19148778241163</v>
      </c>
      <c r="J75" s="37">
        <f t="shared" si="10"/>
        <v>7.2039109282937606</v>
      </c>
      <c r="K75" s="43">
        <f t="shared" si="11"/>
        <v>53053.333333333328</v>
      </c>
    </row>
    <row r="76" spans="1:11" x14ac:dyDescent="0.25">
      <c r="A76" s="45">
        <v>70</v>
      </c>
      <c r="B76" s="51" t="s">
        <v>74</v>
      </c>
      <c r="C76" s="35" t="s">
        <v>42</v>
      </c>
      <c r="D76" s="35">
        <v>10</v>
      </c>
      <c r="E76" s="36">
        <v>4669</v>
      </c>
      <c r="F76" s="36">
        <v>4900</v>
      </c>
      <c r="G76" s="36">
        <v>4835</v>
      </c>
      <c r="H76" s="37">
        <f t="shared" si="8"/>
        <v>4801.333333333333</v>
      </c>
      <c r="I76" s="37">
        <f t="shared" si="9"/>
        <v>119.12318554057111</v>
      </c>
      <c r="J76" s="37">
        <f t="shared" si="10"/>
        <v>2.4810438532471073</v>
      </c>
      <c r="K76" s="43">
        <f t="shared" si="11"/>
        <v>48013.333333333328</v>
      </c>
    </row>
    <row r="77" spans="1:11" x14ac:dyDescent="0.25">
      <c r="A77" s="45">
        <v>71</v>
      </c>
      <c r="B77" s="51" t="s">
        <v>75</v>
      </c>
      <c r="C77" s="35" t="s">
        <v>42</v>
      </c>
      <c r="D77" s="35">
        <v>1</v>
      </c>
      <c r="E77" s="36">
        <v>60500</v>
      </c>
      <c r="F77" s="36">
        <v>62700</v>
      </c>
      <c r="G77" s="36">
        <v>63140</v>
      </c>
      <c r="H77" s="37">
        <f t="shared" si="8"/>
        <v>62113.333333333336</v>
      </c>
      <c r="I77" s="37">
        <f t="shared" si="9"/>
        <v>1414.4021116123001</v>
      </c>
      <c r="J77" s="37">
        <f t="shared" si="10"/>
        <v>2.2771312304587852</v>
      </c>
      <c r="K77" s="43">
        <f t="shared" si="11"/>
        <v>62113.333333333336</v>
      </c>
    </row>
    <row r="78" spans="1:11" x14ac:dyDescent="0.25">
      <c r="A78" s="45">
        <v>72</v>
      </c>
      <c r="B78" s="51" t="s">
        <v>76</v>
      </c>
      <c r="C78" s="35" t="s">
        <v>42</v>
      </c>
      <c r="D78" s="35">
        <v>10</v>
      </c>
      <c r="E78" s="36">
        <v>11404</v>
      </c>
      <c r="F78" s="36">
        <v>14131</v>
      </c>
      <c r="G78" s="36">
        <v>14160</v>
      </c>
      <c r="H78" s="37">
        <f t="shared" si="8"/>
        <v>13231.666666666666</v>
      </c>
      <c r="I78" s="37">
        <f t="shared" si="9"/>
        <v>1582.8721784570391</v>
      </c>
      <c r="J78" s="37">
        <f t="shared" si="10"/>
        <v>11.962757363323133</v>
      </c>
      <c r="K78" s="43">
        <f t="shared" si="11"/>
        <v>132316.66666666666</v>
      </c>
    </row>
    <row r="79" spans="1:11" ht="25.5" x14ac:dyDescent="0.25">
      <c r="A79" s="45">
        <v>73</v>
      </c>
      <c r="B79" s="51" t="s">
        <v>77</v>
      </c>
      <c r="C79" s="35" t="s">
        <v>42</v>
      </c>
      <c r="D79" s="35">
        <v>1</v>
      </c>
      <c r="E79" s="36">
        <v>40665</v>
      </c>
      <c r="F79" s="36">
        <v>43500</v>
      </c>
      <c r="G79" s="36">
        <v>42731</v>
      </c>
      <c r="H79" s="37">
        <f t="shared" si="8"/>
        <v>42298.666666666664</v>
      </c>
      <c r="I79" s="37">
        <f t="shared" si="9"/>
        <v>1466.1140246697505</v>
      </c>
      <c r="J79" s="37">
        <f t="shared" si="10"/>
        <v>3.4660998565827543</v>
      </c>
      <c r="K79" s="43">
        <f t="shared" si="11"/>
        <v>42298.666666666664</v>
      </c>
    </row>
    <row r="80" spans="1:11" ht="38.25" x14ac:dyDescent="0.25">
      <c r="A80" s="45">
        <v>74</v>
      </c>
      <c r="B80" s="51" t="s">
        <v>78</v>
      </c>
      <c r="C80" s="35" t="s">
        <v>42</v>
      </c>
      <c r="D80" s="35">
        <v>5</v>
      </c>
      <c r="E80" s="36">
        <v>167000</v>
      </c>
      <c r="F80" s="36">
        <v>175000</v>
      </c>
      <c r="G80" s="36">
        <v>171000</v>
      </c>
      <c r="H80" s="37">
        <f t="shared" si="8"/>
        <v>171000</v>
      </c>
      <c r="I80" s="37">
        <f t="shared" si="9"/>
        <v>4000</v>
      </c>
      <c r="J80" s="37">
        <f t="shared" si="10"/>
        <v>2.3391812865497075</v>
      </c>
      <c r="K80" s="43">
        <f t="shared" si="11"/>
        <v>855000</v>
      </c>
    </row>
    <row r="81" spans="1:11" ht="25.5" x14ac:dyDescent="0.25">
      <c r="A81" s="45">
        <v>75</v>
      </c>
      <c r="B81" s="51" t="s">
        <v>79</v>
      </c>
      <c r="C81" s="35" t="s">
        <v>42</v>
      </c>
      <c r="D81" s="35">
        <v>5</v>
      </c>
      <c r="E81" s="36">
        <v>27000</v>
      </c>
      <c r="F81" s="36">
        <v>31000</v>
      </c>
      <c r="G81" s="36">
        <v>29000</v>
      </c>
      <c r="H81" s="37">
        <f t="shared" si="8"/>
        <v>29000</v>
      </c>
      <c r="I81" s="37">
        <f t="shared" si="9"/>
        <v>2000</v>
      </c>
      <c r="J81" s="37">
        <f t="shared" si="10"/>
        <v>6.8965517241379306</v>
      </c>
      <c r="K81" s="43">
        <f t="shared" si="11"/>
        <v>145000</v>
      </c>
    </row>
    <row r="82" spans="1:11" x14ac:dyDescent="0.25">
      <c r="A82" s="45">
        <v>76</v>
      </c>
      <c r="B82" s="51" t="s">
        <v>80</v>
      </c>
      <c r="C82" s="35" t="s">
        <v>42</v>
      </c>
      <c r="D82" s="35">
        <v>1</v>
      </c>
      <c r="E82" s="36">
        <v>108614.52</v>
      </c>
      <c r="F82" s="36">
        <v>125671</v>
      </c>
      <c r="G82" s="36">
        <v>132751</v>
      </c>
      <c r="H82" s="37">
        <f t="shared" si="8"/>
        <v>122345.50666666667</v>
      </c>
      <c r="I82" s="37">
        <f t="shared" si="9"/>
        <v>12407.118768277076</v>
      </c>
      <c r="J82" s="37">
        <f t="shared" si="10"/>
        <v>10.141049807477257</v>
      </c>
      <c r="K82" s="43">
        <f t="shared" si="11"/>
        <v>122345.50666666667</v>
      </c>
    </row>
    <row r="83" spans="1:11" x14ac:dyDescent="0.25">
      <c r="A83" s="45">
        <v>77</v>
      </c>
      <c r="B83" s="51" t="s">
        <v>81</v>
      </c>
      <c r="C83" s="35" t="s">
        <v>42</v>
      </c>
      <c r="D83" s="35">
        <v>12</v>
      </c>
      <c r="E83" s="36">
        <v>21400</v>
      </c>
      <c r="F83" s="36">
        <v>20000</v>
      </c>
      <c r="G83" s="36">
        <v>21000</v>
      </c>
      <c r="H83" s="37">
        <f t="shared" si="8"/>
        <v>20800</v>
      </c>
      <c r="I83" s="37">
        <f t="shared" si="9"/>
        <v>721.11025509279784</v>
      </c>
      <c r="J83" s="37">
        <f t="shared" si="10"/>
        <v>3.466876226407682</v>
      </c>
      <c r="K83" s="43">
        <f t="shared" si="11"/>
        <v>249600</v>
      </c>
    </row>
    <row r="84" spans="1:11" ht="25.5" x14ac:dyDescent="0.25">
      <c r="A84" s="45">
        <v>78</v>
      </c>
      <c r="B84" s="51" t="s">
        <v>82</v>
      </c>
      <c r="C84" s="35" t="s">
        <v>42</v>
      </c>
      <c r="D84" s="35">
        <v>2</v>
      </c>
      <c r="E84" s="36">
        <v>303000</v>
      </c>
      <c r="F84" s="36">
        <v>300000</v>
      </c>
      <c r="G84" s="36">
        <v>302000</v>
      </c>
      <c r="H84" s="37">
        <f t="shared" si="8"/>
        <v>301666.66666666669</v>
      </c>
      <c r="I84" s="37">
        <f t="shared" si="9"/>
        <v>1527.5252316519466</v>
      </c>
      <c r="J84" s="37">
        <f t="shared" si="10"/>
        <v>0.50636195524373917</v>
      </c>
      <c r="K84" s="43">
        <f t="shared" si="11"/>
        <v>603333.33333333337</v>
      </c>
    </row>
    <row r="85" spans="1:11" ht="25.5" x14ac:dyDescent="0.25">
      <c r="A85" s="45">
        <v>79</v>
      </c>
      <c r="B85" s="51" t="s">
        <v>83</v>
      </c>
      <c r="C85" s="35" t="s">
        <v>42</v>
      </c>
      <c r="D85" s="35">
        <v>2</v>
      </c>
      <c r="E85" s="36">
        <v>15300</v>
      </c>
      <c r="F85" s="36">
        <v>14000</v>
      </c>
      <c r="G85" s="36">
        <v>15000</v>
      </c>
      <c r="H85" s="37">
        <f t="shared" si="8"/>
        <v>14766.666666666666</v>
      </c>
      <c r="I85" s="37">
        <f t="shared" si="9"/>
        <v>680.68592855540453</v>
      </c>
      <c r="J85" s="37">
        <f t="shared" si="10"/>
        <v>4.6096112543255385</v>
      </c>
      <c r="K85" s="43">
        <f>D85*H85-1.42</f>
        <v>29531.913333333334</v>
      </c>
    </row>
    <row r="86" spans="1:11" x14ac:dyDescent="0.25">
      <c r="A86" s="45"/>
      <c r="B86" s="51"/>
      <c r="C86" s="35"/>
      <c r="D86" s="35"/>
      <c r="E86" s="36"/>
      <c r="F86" s="36"/>
      <c r="G86" s="36"/>
      <c r="H86" s="37"/>
      <c r="I86" s="37"/>
      <c r="J86" s="37"/>
      <c r="K86" s="43"/>
    </row>
    <row r="87" spans="1:11" x14ac:dyDescent="0.25">
      <c r="A87" s="38"/>
      <c r="B87" s="39" t="s">
        <v>84</v>
      </c>
      <c r="C87" s="39"/>
      <c r="D87" s="40"/>
      <c r="E87" s="41"/>
      <c r="F87" s="41"/>
      <c r="G87" s="41"/>
      <c r="H87" s="41"/>
      <c r="I87" s="41"/>
      <c r="J87" s="41"/>
      <c r="K87" s="41">
        <f>SUM(K7:K86)</f>
        <v>13712432.253333338</v>
      </c>
    </row>
    <row r="89" spans="1:11" ht="15.75" x14ac:dyDescent="0.25">
      <c r="A89" s="70" t="s">
        <v>14</v>
      </c>
      <c r="B89" s="70"/>
      <c r="C89" s="29"/>
      <c r="D89" s="29"/>
      <c r="E89" s="2" t="s">
        <v>85</v>
      </c>
      <c r="F89" s="3"/>
      <c r="G89" s="3"/>
      <c r="H89" s="44"/>
      <c r="I89" s="44"/>
      <c r="J89" s="44"/>
      <c r="K89" s="44">
        <v>13712432.25</v>
      </c>
    </row>
    <row r="90" spans="1:11" ht="15.75" x14ac:dyDescent="0.25">
      <c r="A90" s="42"/>
      <c r="B90" s="5"/>
      <c r="C90" s="42" t="s">
        <v>15</v>
      </c>
      <c r="D90" s="42"/>
      <c r="E90" s="2"/>
      <c r="F90" s="3"/>
      <c r="G90" s="3"/>
      <c r="H90" s="3"/>
      <c r="I90" s="3"/>
      <c r="J90" s="3"/>
      <c r="K90" s="3"/>
    </row>
    <row r="91" spans="1:11" ht="15.75" x14ac:dyDescent="0.25">
      <c r="A91" s="42"/>
      <c r="B91" s="5"/>
      <c r="C91" s="42"/>
      <c r="D91" s="42"/>
      <c r="E91" s="2"/>
      <c r="F91" s="3"/>
      <c r="G91" s="3"/>
      <c r="H91" s="3"/>
      <c r="I91" s="3"/>
      <c r="J91" s="3"/>
      <c r="K91" s="44">
        <f>K89-K87</f>
        <v>-3.3333376049995422E-3</v>
      </c>
    </row>
    <row r="92" spans="1:11" ht="15.75" x14ac:dyDescent="0.25">
      <c r="A92" s="73" t="s">
        <v>86</v>
      </c>
      <c r="B92" s="73"/>
      <c r="C92" s="29"/>
      <c r="D92" s="29"/>
      <c r="E92" s="2" t="s">
        <v>87</v>
      </c>
      <c r="F92" s="3"/>
      <c r="G92" s="3"/>
      <c r="H92" s="3"/>
      <c r="I92" s="2"/>
      <c r="J92" s="2"/>
      <c r="K92" s="2"/>
    </row>
    <row r="93" spans="1:11" ht="15.75" x14ac:dyDescent="0.25">
      <c r="A93" s="71"/>
      <c r="B93" s="71"/>
      <c r="C93" s="42" t="s">
        <v>15</v>
      </c>
      <c r="D93" s="42"/>
      <c r="E93" s="2"/>
      <c r="F93" s="3"/>
      <c r="G93" s="3"/>
      <c r="H93" s="3"/>
      <c r="I93" s="2"/>
      <c r="J93" s="2"/>
      <c r="K93" s="2"/>
    </row>
    <row r="94" spans="1:11" ht="15.75" x14ac:dyDescent="0.25">
      <c r="A94" s="3"/>
      <c r="B94" s="30" t="s">
        <v>16</v>
      </c>
      <c r="C94" s="42"/>
      <c r="D94" s="42"/>
      <c r="E94" s="2"/>
      <c r="F94" s="3"/>
      <c r="G94" s="3"/>
      <c r="H94" s="3"/>
      <c r="I94" s="3"/>
      <c r="J94" s="3"/>
      <c r="K94" s="3"/>
    </row>
    <row r="95" spans="1:11" ht="15.75" x14ac:dyDescent="0.25">
      <c r="A95" s="42"/>
      <c r="B95" s="42"/>
      <c r="C95" s="42"/>
      <c r="D95" s="42"/>
      <c r="E95" s="2"/>
      <c r="F95" s="3"/>
      <c r="G95" s="3"/>
      <c r="H95" s="3"/>
      <c r="I95" s="3"/>
      <c r="J95" s="3"/>
      <c r="K95" s="3"/>
    </row>
    <row r="96" spans="1:11" ht="15.75" x14ac:dyDescent="0.25">
      <c r="A96" s="72" t="s">
        <v>17</v>
      </c>
      <c r="B96" s="72"/>
      <c r="C96" s="10" t="s">
        <v>88</v>
      </c>
      <c r="D96" s="10"/>
      <c r="E96" s="10"/>
      <c r="F96" s="5"/>
      <c r="G96" s="5"/>
      <c r="H96" s="5"/>
      <c r="I96" s="5"/>
      <c r="J96" s="5"/>
      <c r="K96" s="5"/>
    </row>
  </sheetData>
  <mergeCells count="13">
    <mergeCell ref="A1:K1"/>
    <mergeCell ref="A4:A5"/>
    <mergeCell ref="B4:B5"/>
    <mergeCell ref="C4:C5"/>
    <mergeCell ref="D4:D5"/>
    <mergeCell ref="A2:K2"/>
    <mergeCell ref="E4:G4"/>
    <mergeCell ref="H4:J4"/>
    <mergeCell ref="A89:B89"/>
    <mergeCell ref="A92:B92"/>
    <mergeCell ref="A93:B93"/>
    <mergeCell ref="A96:B96"/>
    <mergeCell ref="K4:K5"/>
  </mergeCells>
  <dataValidations count="1">
    <dataValidation type="decimal" allowBlank="1" showInputMessage="1" showErrorMessage="1" sqref="D7:D51">
      <formula1>0</formula1>
      <formula2>10000000000</formula2>
    </dataValidation>
  </dataValidations>
  <pageMargins left="0.59055118110236227" right="0.39370078740157483" top="0.15748031496062992" bottom="0.15748031496062992" header="0.31496062992125984" footer="0.31496062992125984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Выберите название из списка" prompt="Выберите название из списка">
          <x14:formula1>
            <xm:f>Лист1!$F$3:$F$13</xm:f>
          </x14:formula1>
          <xm:sqref>A2:K2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O34"/>
  <sheetViews>
    <sheetView view="pageBreakPreview" zoomScale="90" zoomScaleNormal="85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22" sqref="J22"/>
    </sheetView>
  </sheetViews>
  <sheetFormatPr defaultRowHeight="15" x14ac:dyDescent="0.25"/>
  <cols>
    <col min="1" max="1" width="4.7109375" style="8" customWidth="1"/>
    <col min="2" max="2" width="44.85546875" style="8" customWidth="1"/>
    <col min="3" max="3" width="8.7109375" style="8" customWidth="1"/>
    <col min="4" max="4" width="6.140625" style="8" customWidth="1"/>
    <col min="5" max="5" width="19.7109375" style="8" customWidth="1"/>
    <col min="6" max="6" width="16.42578125" style="8" customWidth="1"/>
    <col min="7" max="7" width="16" style="8" customWidth="1"/>
    <col min="8" max="8" width="20.42578125" style="8" customWidth="1"/>
    <col min="9" max="9" width="18.85546875" style="8" customWidth="1"/>
    <col min="10" max="10" width="17.140625" style="8" customWidth="1"/>
    <col min="11" max="11" width="20.5703125" style="8" customWidth="1"/>
    <col min="12" max="12" width="11.5703125" style="8" customWidth="1"/>
    <col min="13" max="13" width="11.5703125" style="8" bestFit="1" customWidth="1"/>
    <col min="14" max="16384" width="9.140625" style="8"/>
  </cols>
  <sheetData>
    <row r="1" spans="1:15" ht="15" customHeight="1" x14ac:dyDescent="0.25">
      <c r="A1" s="76" t="str">
        <f>CONCATENATE("Сводный расчёт НМЦК на закупку основных средств на ",Лист1!F1+1," год")</f>
        <v>Сводный расчёт НМЦК на закупку основных средств на 2027 год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ht="15" customHeight="1" x14ac:dyDescent="0.25">
      <c r="A2" s="64" t="str">
        <f>'2026'!A2:K2</f>
        <v>СПб ГБПОУ ""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5" x14ac:dyDescent="0.25">
      <c r="K3" s="8" t="s">
        <v>0</v>
      </c>
    </row>
    <row r="4" spans="1:15" ht="41.45" customHeight="1" x14ac:dyDescent="0.25">
      <c r="A4" s="77" t="s">
        <v>1</v>
      </c>
      <c r="B4" s="78" t="s">
        <v>2</v>
      </c>
      <c r="C4" s="78" t="s">
        <v>3</v>
      </c>
      <c r="D4" s="80" t="s">
        <v>4</v>
      </c>
      <c r="E4" s="82" t="s">
        <v>5</v>
      </c>
      <c r="F4" s="83"/>
      <c r="G4" s="83"/>
      <c r="H4" s="82" t="s">
        <v>6</v>
      </c>
      <c r="I4" s="83"/>
      <c r="J4" s="84"/>
      <c r="K4" s="74" t="s">
        <v>7</v>
      </c>
    </row>
    <row r="5" spans="1:15" ht="38.25" x14ac:dyDescent="0.25">
      <c r="A5" s="77"/>
      <c r="B5" s="79"/>
      <c r="C5" s="79"/>
      <c r="D5" s="81"/>
      <c r="E5" s="31" t="s">
        <v>8</v>
      </c>
      <c r="F5" s="31" t="s">
        <v>9</v>
      </c>
      <c r="G5" s="31" t="s">
        <v>10</v>
      </c>
      <c r="H5" s="32" t="s">
        <v>11</v>
      </c>
      <c r="I5" s="32" t="s">
        <v>12</v>
      </c>
      <c r="J5" s="32" t="s">
        <v>13</v>
      </c>
      <c r="K5" s="75"/>
    </row>
    <row r="6" spans="1:15" x14ac:dyDescent="0.25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</row>
    <row r="7" spans="1:15" x14ac:dyDescent="0.25">
      <c r="A7" s="52">
        <v>1</v>
      </c>
      <c r="B7" s="51" t="s">
        <v>43</v>
      </c>
      <c r="C7" s="35" t="s">
        <v>18</v>
      </c>
      <c r="D7" s="35">
        <v>4</v>
      </c>
      <c r="E7" s="36">
        <v>23000</v>
      </c>
      <c r="F7" s="36">
        <v>26000</v>
      </c>
      <c r="G7" s="36">
        <v>24000</v>
      </c>
      <c r="H7" s="37">
        <f t="shared" ref="H7" si="0">AVERAGE(E7:G7)</f>
        <v>24333.333333333332</v>
      </c>
      <c r="I7" s="37">
        <f t="shared" ref="I7" si="1">STDEVA(E7:G7)</f>
        <v>1527.5252316519466</v>
      </c>
      <c r="J7" s="37">
        <f t="shared" ref="J7" si="2">I7/H7*100</f>
        <v>6.277500951994301</v>
      </c>
      <c r="K7" s="36">
        <f t="shared" ref="K7:K17" si="3">D7*H7</f>
        <v>97333.333333333328</v>
      </c>
      <c r="L7" s="9"/>
      <c r="M7" s="9"/>
      <c r="N7" s="9"/>
      <c r="O7" s="9"/>
    </row>
    <row r="8" spans="1:15" s="12" customFormat="1" x14ac:dyDescent="0.25">
      <c r="A8" s="52">
        <v>2</v>
      </c>
      <c r="B8" s="51" t="s">
        <v>89</v>
      </c>
      <c r="C8" s="35" t="s">
        <v>18</v>
      </c>
      <c r="D8" s="35">
        <v>1</v>
      </c>
      <c r="E8" s="36">
        <v>13400</v>
      </c>
      <c r="F8" s="36">
        <v>15000</v>
      </c>
      <c r="G8" s="36">
        <v>14000</v>
      </c>
      <c r="H8" s="37">
        <f t="shared" ref="H8:H24" si="4">AVERAGE(E8:G8)</f>
        <v>14133.333333333334</v>
      </c>
      <c r="I8" s="37">
        <f t="shared" ref="I8:I24" si="5">STDEVA(E8:G8)</f>
        <v>808.29037686547611</v>
      </c>
      <c r="J8" s="37">
        <f t="shared" ref="J8:J24" si="6">I8/H8*100</f>
        <v>5.7190356853689348</v>
      </c>
      <c r="K8" s="36">
        <f t="shared" si="3"/>
        <v>14133.333333333334</v>
      </c>
      <c r="L8" s="11"/>
      <c r="M8" s="11"/>
      <c r="N8" s="11"/>
      <c r="O8" s="11"/>
    </row>
    <row r="9" spans="1:15" s="12" customFormat="1" x14ac:dyDescent="0.25">
      <c r="A9" s="52">
        <v>3</v>
      </c>
      <c r="B9" s="51" t="s">
        <v>90</v>
      </c>
      <c r="C9" s="35" t="s">
        <v>18</v>
      </c>
      <c r="D9" s="35">
        <v>1</v>
      </c>
      <c r="E9" s="36">
        <v>48000</v>
      </c>
      <c r="F9" s="36">
        <v>53200</v>
      </c>
      <c r="G9" s="36">
        <v>52000</v>
      </c>
      <c r="H9" s="37">
        <f t="shared" si="4"/>
        <v>51066.666666666664</v>
      </c>
      <c r="I9" s="37">
        <f t="shared" si="5"/>
        <v>2722.7437142216181</v>
      </c>
      <c r="J9" s="37">
        <f t="shared" si="6"/>
        <v>5.3317435657081296</v>
      </c>
      <c r="K9" s="36">
        <f t="shared" si="3"/>
        <v>51066.666666666664</v>
      </c>
      <c r="L9" s="11"/>
      <c r="M9" s="11"/>
      <c r="N9" s="11"/>
      <c r="O9" s="11"/>
    </row>
    <row r="10" spans="1:15" s="12" customFormat="1" x14ac:dyDescent="0.25">
      <c r="A10" s="52">
        <v>4</v>
      </c>
      <c r="B10" s="51" t="s">
        <v>91</v>
      </c>
      <c r="C10" s="35" t="s">
        <v>18</v>
      </c>
      <c r="D10" s="35">
        <v>1</v>
      </c>
      <c r="E10" s="36">
        <v>34000</v>
      </c>
      <c r="F10" s="36">
        <v>39000</v>
      </c>
      <c r="G10" s="36">
        <v>35200</v>
      </c>
      <c r="H10" s="37">
        <f t="shared" si="4"/>
        <v>36066.666666666664</v>
      </c>
      <c r="I10" s="37">
        <f t="shared" si="5"/>
        <v>2610.2362600602523</v>
      </c>
      <c r="J10" s="37">
        <f t="shared" si="6"/>
        <v>7.2372539558047659</v>
      </c>
      <c r="K10" s="36">
        <f t="shared" si="3"/>
        <v>36066.666666666664</v>
      </c>
      <c r="L10" s="11"/>
      <c r="M10" s="11"/>
      <c r="N10" s="11"/>
      <c r="O10" s="11"/>
    </row>
    <row r="11" spans="1:15" s="12" customFormat="1" x14ac:dyDescent="0.25">
      <c r="A11" s="52">
        <v>5</v>
      </c>
      <c r="B11" s="51" t="s">
        <v>92</v>
      </c>
      <c r="C11" s="35" t="s">
        <v>18</v>
      </c>
      <c r="D11" s="35">
        <v>1</v>
      </c>
      <c r="E11" s="36">
        <v>29000</v>
      </c>
      <c r="F11" s="36">
        <v>32000</v>
      </c>
      <c r="G11" s="36">
        <v>30000</v>
      </c>
      <c r="H11" s="37">
        <f t="shared" si="4"/>
        <v>30333.333333333332</v>
      </c>
      <c r="I11" s="37">
        <f t="shared" si="5"/>
        <v>1527.5252316519466</v>
      </c>
      <c r="J11" s="37">
        <f t="shared" si="6"/>
        <v>5.0357974669844392</v>
      </c>
      <c r="K11" s="36">
        <f t="shared" si="3"/>
        <v>30333.333333333332</v>
      </c>
      <c r="L11" s="11"/>
      <c r="M11" s="11"/>
      <c r="N11" s="11"/>
      <c r="O11" s="11"/>
    </row>
    <row r="12" spans="1:15" s="12" customFormat="1" x14ac:dyDescent="0.25">
      <c r="A12" s="52">
        <v>6</v>
      </c>
      <c r="B12" s="51" t="s">
        <v>47</v>
      </c>
      <c r="C12" s="35" t="s">
        <v>18</v>
      </c>
      <c r="D12" s="35">
        <v>10</v>
      </c>
      <c r="E12" s="36">
        <v>1200</v>
      </c>
      <c r="F12" s="36">
        <v>1119</v>
      </c>
      <c r="G12" s="36">
        <v>1350</v>
      </c>
      <c r="H12" s="37">
        <f t="shared" si="4"/>
        <v>1223</v>
      </c>
      <c r="I12" s="37">
        <f t="shared" si="5"/>
        <v>117.20494870098275</v>
      </c>
      <c r="J12" s="37">
        <f t="shared" si="6"/>
        <v>9.5833972772676006</v>
      </c>
      <c r="K12" s="36">
        <f t="shared" si="3"/>
        <v>12230</v>
      </c>
      <c r="L12" s="11"/>
      <c r="M12" s="11"/>
      <c r="N12" s="11"/>
      <c r="O12" s="11"/>
    </row>
    <row r="13" spans="1:15" s="12" customFormat="1" x14ac:dyDescent="0.25">
      <c r="A13" s="52">
        <v>7</v>
      </c>
      <c r="B13" s="51" t="s">
        <v>48</v>
      </c>
      <c r="C13" s="35" t="s">
        <v>18</v>
      </c>
      <c r="D13" s="35">
        <v>1</v>
      </c>
      <c r="E13" s="36">
        <v>16000</v>
      </c>
      <c r="F13" s="36">
        <v>14190</v>
      </c>
      <c r="G13" s="36">
        <v>12390</v>
      </c>
      <c r="H13" s="37">
        <f t="shared" si="4"/>
        <v>14193.333333333334</v>
      </c>
      <c r="I13" s="37">
        <f t="shared" si="5"/>
        <v>1805.0023084011038</v>
      </c>
      <c r="J13" s="37">
        <f t="shared" si="6"/>
        <v>12.717254403953291</v>
      </c>
      <c r="K13" s="36">
        <f t="shared" si="3"/>
        <v>14193.333333333334</v>
      </c>
      <c r="L13" s="11"/>
      <c r="M13" s="11"/>
      <c r="N13" s="11"/>
      <c r="O13" s="11"/>
    </row>
    <row r="14" spans="1:15" s="12" customFormat="1" x14ac:dyDescent="0.25">
      <c r="A14" s="52">
        <v>8</v>
      </c>
      <c r="B14" s="51" t="s">
        <v>49</v>
      </c>
      <c r="C14" s="35" t="s">
        <v>18</v>
      </c>
      <c r="D14" s="35">
        <v>5</v>
      </c>
      <c r="E14" s="36">
        <v>7038</v>
      </c>
      <c r="F14" s="36">
        <v>7500</v>
      </c>
      <c r="G14" s="36">
        <v>7460</v>
      </c>
      <c r="H14" s="37">
        <f t="shared" si="4"/>
        <v>7332.666666666667</v>
      </c>
      <c r="I14" s="37">
        <f t="shared" si="5"/>
        <v>255.97135256378462</v>
      </c>
      <c r="J14" s="37">
        <f t="shared" si="6"/>
        <v>3.4908357927600409</v>
      </c>
      <c r="K14" s="36">
        <f t="shared" si="3"/>
        <v>36663.333333333336</v>
      </c>
      <c r="L14" s="11"/>
      <c r="M14" s="11"/>
      <c r="N14" s="11"/>
      <c r="O14" s="11"/>
    </row>
    <row r="15" spans="1:15" s="12" customFormat="1" x14ac:dyDescent="0.25">
      <c r="A15" s="52">
        <v>9</v>
      </c>
      <c r="B15" s="51" t="s">
        <v>50</v>
      </c>
      <c r="C15" s="35" t="s">
        <v>18</v>
      </c>
      <c r="D15" s="35">
        <v>2</v>
      </c>
      <c r="E15" s="36">
        <v>2448</v>
      </c>
      <c r="F15" s="36">
        <v>2600</v>
      </c>
      <c r="G15" s="36">
        <v>2600</v>
      </c>
      <c r="H15" s="37">
        <f t="shared" si="4"/>
        <v>2549.3333333333335</v>
      </c>
      <c r="I15" s="37">
        <f t="shared" si="5"/>
        <v>87.757240916823108</v>
      </c>
      <c r="J15" s="37">
        <f t="shared" si="6"/>
        <v>3.4423603916117846</v>
      </c>
      <c r="K15" s="36">
        <f t="shared" si="3"/>
        <v>5098.666666666667</v>
      </c>
      <c r="L15" s="11"/>
      <c r="M15" s="11"/>
      <c r="N15" s="11"/>
      <c r="O15" s="11"/>
    </row>
    <row r="16" spans="1:15" x14ac:dyDescent="0.25">
      <c r="A16" s="52">
        <v>10</v>
      </c>
      <c r="B16" s="51" t="s">
        <v>51</v>
      </c>
      <c r="C16" s="35" t="s">
        <v>18</v>
      </c>
      <c r="D16" s="35">
        <v>10</v>
      </c>
      <c r="E16" s="36">
        <v>6750</v>
      </c>
      <c r="F16" s="36">
        <v>7200</v>
      </c>
      <c r="G16" s="36">
        <v>7155</v>
      </c>
      <c r="H16" s="37">
        <f t="shared" si="4"/>
        <v>7035</v>
      </c>
      <c r="I16" s="37">
        <f t="shared" si="5"/>
        <v>247.84067462787459</v>
      </c>
      <c r="J16" s="37">
        <f t="shared" si="6"/>
        <v>3.522966234937805</v>
      </c>
      <c r="K16" s="36">
        <f t="shared" si="3"/>
        <v>70350</v>
      </c>
    </row>
    <row r="17" spans="1:12" s="3" customFormat="1" ht="15.75" x14ac:dyDescent="0.25">
      <c r="A17" s="52">
        <v>11</v>
      </c>
      <c r="B17" s="51" t="s">
        <v>52</v>
      </c>
      <c r="C17" s="35" t="s">
        <v>18</v>
      </c>
      <c r="D17" s="35">
        <v>10</v>
      </c>
      <c r="E17" s="36">
        <v>7254</v>
      </c>
      <c r="F17" s="36">
        <v>7700</v>
      </c>
      <c r="G17" s="36">
        <v>7690</v>
      </c>
      <c r="H17" s="37">
        <f t="shared" si="4"/>
        <v>7548</v>
      </c>
      <c r="I17" s="37">
        <f t="shared" si="5"/>
        <v>254.66055839096873</v>
      </c>
      <c r="J17" s="37">
        <f t="shared" si="6"/>
        <v>3.3738812717404443</v>
      </c>
      <c r="K17" s="36">
        <f t="shared" si="3"/>
        <v>75480</v>
      </c>
      <c r="L17" s="2"/>
    </row>
    <row r="18" spans="1:12" s="3" customFormat="1" ht="15.75" x14ac:dyDescent="0.25">
      <c r="A18" s="52">
        <v>12</v>
      </c>
      <c r="B18" s="51" t="s">
        <v>53</v>
      </c>
      <c r="C18" s="35" t="s">
        <v>18</v>
      </c>
      <c r="D18" s="35">
        <v>10</v>
      </c>
      <c r="E18" s="36">
        <v>4959</v>
      </c>
      <c r="F18" s="36">
        <v>5300</v>
      </c>
      <c r="G18" s="36">
        <v>5257</v>
      </c>
      <c r="H18" s="37">
        <f t="shared" si="4"/>
        <v>5172</v>
      </c>
      <c r="I18" s="37">
        <f t="shared" si="5"/>
        <v>185.71214284478009</v>
      </c>
      <c r="J18" s="37">
        <f t="shared" si="6"/>
        <v>3.5907220194273024</v>
      </c>
      <c r="K18" s="36">
        <f t="shared" ref="K18:K24" si="7">D18*H18</f>
        <v>51720</v>
      </c>
      <c r="L18" s="2"/>
    </row>
    <row r="19" spans="1:12" s="3" customFormat="1" ht="15.75" x14ac:dyDescent="0.25">
      <c r="A19" s="52">
        <v>13</v>
      </c>
      <c r="B19" s="51" t="s">
        <v>59</v>
      </c>
      <c r="C19" s="35" t="s">
        <v>18</v>
      </c>
      <c r="D19" s="35">
        <v>2</v>
      </c>
      <c r="E19" s="36">
        <v>62447</v>
      </c>
      <c r="F19" s="36">
        <v>53900</v>
      </c>
      <c r="G19" s="36">
        <v>61200</v>
      </c>
      <c r="H19" s="37">
        <f t="shared" si="4"/>
        <v>59182.333333333336</v>
      </c>
      <c r="I19" s="37">
        <f t="shared" si="5"/>
        <v>4616.9293186417026</v>
      </c>
      <c r="J19" s="37">
        <f t="shared" si="6"/>
        <v>7.8011951516641265</v>
      </c>
      <c r="K19" s="36">
        <f t="shared" si="7"/>
        <v>118364.66666666667</v>
      </c>
      <c r="L19" s="2"/>
    </row>
    <row r="20" spans="1:12" s="3" customFormat="1" ht="12.75" x14ac:dyDescent="0.25">
      <c r="A20" s="52">
        <v>14</v>
      </c>
      <c r="B20" s="51" t="s">
        <v>61</v>
      </c>
      <c r="C20" s="35" t="s">
        <v>18</v>
      </c>
      <c r="D20" s="35">
        <v>2</v>
      </c>
      <c r="E20" s="36">
        <v>5400</v>
      </c>
      <c r="F20" s="36">
        <v>5400</v>
      </c>
      <c r="G20" s="36">
        <v>5400</v>
      </c>
      <c r="H20" s="37">
        <f t="shared" si="4"/>
        <v>5400</v>
      </c>
      <c r="I20" s="37">
        <f t="shared" si="5"/>
        <v>0</v>
      </c>
      <c r="J20" s="37">
        <f t="shared" si="6"/>
        <v>0</v>
      </c>
      <c r="K20" s="36">
        <f t="shared" si="7"/>
        <v>10800</v>
      </c>
    </row>
    <row r="21" spans="1:12" s="3" customFormat="1" ht="12.75" x14ac:dyDescent="0.25">
      <c r="A21" s="52">
        <v>15</v>
      </c>
      <c r="B21" s="51" t="s">
        <v>67</v>
      </c>
      <c r="C21" s="35" t="s">
        <v>18</v>
      </c>
      <c r="D21" s="35">
        <v>20</v>
      </c>
      <c r="E21" s="36">
        <v>25000</v>
      </c>
      <c r="F21" s="36">
        <v>26250</v>
      </c>
      <c r="G21" s="36">
        <v>31860</v>
      </c>
      <c r="H21" s="37">
        <f t="shared" si="4"/>
        <v>27703.333333333332</v>
      </c>
      <c r="I21" s="37">
        <f t="shared" si="5"/>
        <v>3653.632895260997</v>
      </c>
      <c r="J21" s="37">
        <f t="shared" si="6"/>
        <v>13.18842339764528</v>
      </c>
      <c r="K21" s="36">
        <f t="shared" si="7"/>
        <v>554066.66666666663</v>
      </c>
    </row>
    <row r="22" spans="1:12" s="3" customFormat="1" ht="15.75" x14ac:dyDescent="0.25">
      <c r="A22" s="52">
        <v>16</v>
      </c>
      <c r="B22" s="51" t="s">
        <v>68</v>
      </c>
      <c r="C22" s="35" t="s">
        <v>18</v>
      </c>
      <c r="D22" s="35">
        <v>10</v>
      </c>
      <c r="E22" s="36">
        <v>55500</v>
      </c>
      <c r="F22" s="36">
        <v>58275</v>
      </c>
      <c r="G22" s="36">
        <v>71280</v>
      </c>
      <c r="H22" s="37">
        <f t="shared" si="4"/>
        <v>61685</v>
      </c>
      <c r="I22" s="37">
        <f t="shared" si="5"/>
        <v>8424.5578518994098</v>
      </c>
      <c r="J22" s="37">
        <f t="shared" si="6"/>
        <v>13.657384861634773</v>
      </c>
      <c r="K22" s="36">
        <f t="shared" si="7"/>
        <v>616850</v>
      </c>
      <c r="L22" s="2"/>
    </row>
    <row r="23" spans="1:12" s="3" customFormat="1" ht="15.75" x14ac:dyDescent="0.25">
      <c r="A23" s="52">
        <v>17</v>
      </c>
      <c r="B23" s="51" t="s">
        <v>73</v>
      </c>
      <c r="C23" s="35" t="s">
        <v>18</v>
      </c>
      <c r="D23" s="35">
        <v>8</v>
      </c>
      <c r="E23" s="36">
        <v>4865</v>
      </c>
      <c r="F23" s="36">
        <v>5500</v>
      </c>
      <c r="G23" s="36">
        <v>5551</v>
      </c>
      <c r="H23" s="37">
        <f t="shared" si="4"/>
        <v>5305.333333333333</v>
      </c>
      <c r="I23" s="37">
        <f t="shared" si="5"/>
        <v>382.19148778241163</v>
      </c>
      <c r="J23" s="37">
        <f t="shared" si="6"/>
        <v>7.2039109282937606</v>
      </c>
      <c r="K23" s="36">
        <f t="shared" si="7"/>
        <v>42442.666666666664</v>
      </c>
      <c r="L23" s="2"/>
    </row>
    <row r="24" spans="1:12" s="5" customFormat="1" ht="15.75" x14ac:dyDescent="0.25">
      <c r="A24" s="52">
        <v>18</v>
      </c>
      <c r="B24" s="51" t="s">
        <v>74</v>
      </c>
      <c r="C24" s="35" t="s">
        <v>18</v>
      </c>
      <c r="D24" s="35">
        <v>10</v>
      </c>
      <c r="E24" s="36">
        <v>4669</v>
      </c>
      <c r="F24" s="36">
        <v>4900</v>
      </c>
      <c r="G24" s="36">
        <v>4835</v>
      </c>
      <c r="H24" s="37">
        <f t="shared" si="4"/>
        <v>4801.333333333333</v>
      </c>
      <c r="I24" s="37">
        <f t="shared" si="5"/>
        <v>119.12318554057111</v>
      </c>
      <c r="J24" s="37">
        <f t="shared" si="6"/>
        <v>2.4810438532471073</v>
      </c>
      <c r="K24" s="36">
        <f t="shared" si="7"/>
        <v>48013.333333333328</v>
      </c>
      <c r="L24" s="6"/>
    </row>
    <row r="25" spans="1:12" x14ac:dyDescent="0.25">
      <c r="A25" s="38"/>
      <c r="B25" s="39" t="s">
        <v>84</v>
      </c>
      <c r="C25" s="39"/>
      <c r="D25" s="40"/>
      <c r="E25" s="41"/>
      <c r="F25" s="41"/>
      <c r="G25" s="41"/>
      <c r="H25" s="41"/>
      <c r="I25" s="41"/>
      <c r="J25" s="41"/>
      <c r="K25" s="41">
        <f>SUM(K7:K24)</f>
        <v>1885206</v>
      </c>
    </row>
    <row r="27" spans="1:12" ht="15.75" x14ac:dyDescent="0.25">
      <c r="A27" s="70" t="s">
        <v>14</v>
      </c>
      <c r="B27" s="70"/>
      <c r="C27" s="23"/>
      <c r="D27" s="23"/>
      <c r="E27" s="2" t="s">
        <v>85</v>
      </c>
      <c r="F27" s="3"/>
      <c r="G27" s="3"/>
      <c r="H27" s="44"/>
      <c r="I27" s="44"/>
      <c r="J27" s="44"/>
      <c r="K27" s="44"/>
    </row>
    <row r="28" spans="1:12" ht="15.75" x14ac:dyDescent="0.25">
      <c r="A28" s="4"/>
      <c r="B28" s="5"/>
      <c r="C28" s="4" t="s">
        <v>15</v>
      </c>
      <c r="D28" s="4"/>
      <c r="E28" s="2"/>
      <c r="F28" s="3"/>
      <c r="G28" s="3"/>
      <c r="H28" s="3"/>
      <c r="I28" s="3"/>
      <c r="J28" s="3"/>
      <c r="K28" s="3"/>
    </row>
    <row r="29" spans="1:12" ht="15.75" x14ac:dyDescent="0.25">
      <c r="A29" s="4"/>
      <c r="B29" s="5"/>
      <c r="C29" s="4"/>
      <c r="D29" s="4"/>
      <c r="E29" s="2"/>
      <c r="F29" s="3"/>
      <c r="G29" s="3"/>
      <c r="H29" s="3"/>
      <c r="I29" s="3"/>
      <c r="J29" s="3"/>
      <c r="K29" s="44"/>
    </row>
    <row r="30" spans="1:12" ht="15.75" x14ac:dyDescent="0.25">
      <c r="A30" s="73" t="s">
        <v>86</v>
      </c>
      <c r="B30" s="73"/>
      <c r="C30" s="23"/>
      <c r="D30" s="23"/>
      <c r="E30" s="2" t="s">
        <v>87</v>
      </c>
      <c r="F30" s="3"/>
      <c r="G30" s="3"/>
      <c r="H30" s="3"/>
      <c r="I30" s="2"/>
      <c r="J30" s="2"/>
      <c r="K30" s="2"/>
    </row>
    <row r="31" spans="1:12" ht="15.75" x14ac:dyDescent="0.25">
      <c r="A31" s="71"/>
      <c r="B31" s="71"/>
      <c r="C31" s="4" t="s">
        <v>15</v>
      </c>
      <c r="D31" s="4"/>
      <c r="E31" s="2"/>
      <c r="F31" s="3"/>
      <c r="G31" s="3"/>
      <c r="H31" s="3"/>
      <c r="I31" s="2"/>
      <c r="J31" s="2"/>
      <c r="K31" s="2"/>
    </row>
    <row r="32" spans="1:12" ht="15.75" x14ac:dyDescent="0.25">
      <c r="A32" s="3"/>
      <c r="B32" s="24" t="s">
        <v>16</v>
      </c>
      <c r="C32" s="4"/>
      <c r="D32" s="4"/>
      <c r="E32" s="2"/>
      <c r="F32" s="3"/>
      <c r="G32" s="3"/>
      <c r="H32" s="3"/>
      <c r="I32" s="3"/>
      <c r="J32" s="3"/>
      <c r="K32" s="3"/>
    </row>
    <row r="33" spans="1:11" ht="15.75" x14ac:dyDescent="0.25">
      <c r="A33" s="4"/>
      <c r="B33" s="4"/>
      <c r="C33" s="4"/>
      <c r="D33" s="4"/>
      <c r="E33" s="2"/>
      <c r="F33" s="3"/>
      <c r="G33" s="3"/>
      <c r="H33" s="3"/>
      <c r="I33" s="3"/>
      <c r="J33" s="3"/>
      <c r="K33" s="3"/>
    </row>
    <row r="34" spans="1:11" ht="15.75" x14ac:dyDescent="0.25">
      <c r="A34" s="72" t="s">
        <v>17</v>
      </c>
      <c r="B34" s="72"/>
      <c r="C34" s="10" t="s">
        <v>88</v>
      </c>
      <c r="D34" s="10"/>
      <c r="E34" s="10"/>
      <c r="F34" s="5"/>
      <c r="G34" s="5"/>
      <c r="H34" s="5"/>
      <c r="I34" s="5"/>
      <c r="J34" s="5"/>
      <c r="K34" s="5"/>
    </row>
  </sheetData>
  <mergeCells count="13">
    <mergeCell ref="A27:B27"/>
    <mergeCell ref="A30:B30"/>
    <mergeCell ref="A31:B31"/>
    <mergeCell ref="A34:B34"/>
    <mergeCell ref="A1:K1"/>
    <mergeCell ref="A2:K2"/>
    <mergeCell ref="A4:A5"/>
    <mergeCell ref="B4:B5"/>
    <mergeCell ref="C4:C5"/>
    <mergeCell ref="D4:D5"/>
    <mergeCell ref="E4:G4"/>
    <mergeCell ref="H4:J4"/>
    <mergeCell ref="K4:K5"/>
  </mergeCells>
  <pageMargins left="0.59055118110236227" right="0.39370078740157483" top="0.15748031496062992" bottom="0.15748031496062992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O25"/>
  <sheetViews>
    <sheetView tabSelected="1" view="pageBreakPreview" zoomScale="90" zoomScaleNormal="85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8" sqref="J38"/>
    </sheetView>
  </sheetViews>
  <sheetFormatPr defaultRowHeight="15" x14ac:dyDescent="0.25"/>
  <cols>
    <col min="1" max="1" width="4.7109375" style="8" customWidth="1"/>
    <col min="2" max="2" width="44.85546875" style="8" customWidth="1"/>
    <col min="3" max="3" width="8.7109375" style="8" customWidth="1"/>
    <col min="4" max="4" width="6.140625" style="8" customWidth="1"/>
    <col min="5" max="7" width="11.5703125" style="8" bestFit="1" customWidth="1"/>
    <col min="8" max="8" width="21.140625" style="8" customWidth="1"/>
    <col min="9" max="9" width="16.28515625" style="8" customWidth="1"/>
    <col min="10" max="10" width="15.7109375" style="8" customWidth="1"/>
    <col min="11" max="11" width="23.5703125" style="8" customWidth="1"/>
    <col min="12" max="12" width="11.5703125" style="8" customWidth="1"/>
    <col min="13" max="13" width="11.5703125" style="8" bestFit="1" customWidth="1"/>
    <col min="14" max="16384" width="9.140625" style="8"/>
  </cols>
  <sheetData>
    <row r="1" spans="1:15" ht="15" customHeight="1" x14ac:dyDescent="0.25">
      <c r="A1" s="76" t="str">
        <f>CONCATENATE("Сводный расчёт НМЦК на закупку основных средств на ",Лист1!F1+2," год")</f>
        <v>Сводный расчёт НМЦК на закупку основных средств на 2028 год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x14ac:dyDescent="0.25">
      <c r="A2" s="64" t="str">
        <f>'2027'!A2:K2</f>
        <v>СПб ГБПОУ ""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4" spans="1:15" ht="41.45" customHeight="1" x14ac:dyDescent="0.25">
      <c r="A4" s="77" t="s">
        <v>1</v>
      </c>
      <c r="B4" s="78" t="s">
        <v>2</v>
      </c>
      <c r="C4" s="78" t="s">
        <v>3</v>
      </c>
      <c r="D4" s="80" t="s">
        <v>4</v>
      </c>
      <c r="E4" s="82" t="s">
        <v>5</v>
      </c>
      <c r="F4" s="83"/>
      <c r="G4" s="83"/>
      <c r="H4" s="82" t="s">
        <v>6</v>
      </c>
      <c r="I4" s="83"/>
      <c r="J4" s="84"/>
      <c r="K4" s="74" t="s">
        <v>7</v>
      </c>
    </row>
    <row r="5" spans="1:15" ht="38.25" x14ac:dyDescent="0.25">
      <c r="A5" s="77"/>
      <c r="B5" s="79"/>
      <c r="C5" s="79"/>
      <c r="D5" s="81"/>
      <c r="E5" s="31" t="s">
        <v>8</v>
      </c>
      <c r="F5" s="31" t="s">
        <v>9</v>
      </c>
      <c r="G5" s="31" t="s">
        <v>10</v>
      </c>
      <c r="H5" s="32" t="s">
        <v>11</v>
      </c>
      <c r="I5" s="32" t="s">
        <v>12</v>
      </c>
      <c r="J5" s="32" t="s">
        <v>13</v>
      </c>
      <c r="K5" s="75"/>
    </row>
    <row r="6" spans="1:15" x14ac:dyDescent="0.25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  <c r="I6" s="34">
        <v>9</v>
      </c>
      <c r="J6" s="34">
        <v>10</v>
      </c>
      <c r="K6" s="34">
        <v>11</v>
      </c>
    </row>
    <row r="7" spans="1:15" x14ac:dyDescent="0.25">
      <c r="A7" s="52">
        <v>1</v>
      </c>
      <c r="B7" s="51" t="s">
        <v>43</v>
      </c>
      <c r="C7" s="35" t="s">
        <v>18</v>
      </c>
      <c r="D7" s="35">
        <v>2</v>
      </c>
      <c r="E7" s="36">
        <v>23000</v>
      </c>
      <c r="F7" s="36">
        <v>26000</v>
      </c>
      <c r="G7" s="36">
        <v>24000</v>
      </c>
      <c r="H7" s="37">
        <f t="shared" ref="H7:H15" si="0">AVERAGE(E7:G7)</f>
        <v>24333.333333333332</v>
      </c>
      <c r="I7" s="37">
        <f t="shared" ref="I7:I15" si="1">STDEVA(E7:G7)</f>
        <v>1527.5252316519466</v>
      </c>
      <c r="J7" s="37">
        <f t="shared" ref="J7:J15" si="2">I7/H7*100</f>
        <v>6.277500951994301</v>
      </c>
      <c r="K7" s="36">
        <f t="shared" ref="K7:K15" si="3">D7*H7</f>
        <v>48666.666666666664</v>
      </c>
      <c r="L7" s="9"/>
      <c r="M7" s="9"/>
      <c r="N7" s="9"/>
      <c r="O7" s="9"/>
    </row>
    <row r="8" spans="1:15" s="12" customFormat="1" x14ac:dyDescent="0.25">
      <c r="A8" s="52">
        <v>2</v>
      </c>
      <c r="B8" s="51" t="s">
        <v>89</v>
      </c>
      <c r="C8" s="35" t="s">
        <v>18</v>
      </c>
      <c r="D8" s="35">
        <v>1</v>
      </c>
      <c r="E8" s="36">
        <v>13400</v>
      </c>
      <c r="F8" s="36">
        <v>15000</v>
      </c>
      <c r="G8" s="36">
        <v>14000</v>
      </c>
      <c r="H8" s="37">
        <f t="shared" si="0"/>
        <v>14133.333333333334</v>
      </c>
      <c r="I8" s="37">
        <f t="shared" si="1"/>
        <v>808.29037686547611</v>
      </c>
      <c r="J8" s="37">
        <f t="shared" si="2"/>
        <v>5.7190356853689348</v>
      </c>
      <c r="K8" s="36">
        <f t="shared" si="3"/>
        <v>14133.333333333334</v>
      </c>
      <c r="L8" s="11"/>
      <c r="M8" s="11"/>
      <c r="N8" s="11"/>
      <c r="O8" s="11"/>
    </row>
    <row r="9" spans="1:15" s="12" customFormat="1" x14ac:dyDescent="0.25">
      <c r="A9" s="52">
        <v>3</v>
      </c>
      <c r="B9" s="51" t="s">
        <v>90</v>
      </c>
      <c r="C9" s="35" t="s">
        <v>18</v>
      </c>
      <c r="D9" s="35">
        <v>1</v>
      </c>
      <c r="E9" s="36">
        <v>48000</v>
      </c>
      <c r="F9" s="36">
        <v>53200</v>
      </c>
      <c r="G9" s="36">
        <v>52000</v>
      </c>
      <c r="H9" s="37">
        <f t="shared" si="0"/>
        <v>51066.666666666664</v>
      </c>
      <c r="I9" s="37">
        <f t="shared" si="1"/>
        <v>2722.7437142216181</v>
      </c>
      <c r="J9" s="37">
        <f t="shared" si="2"/>
        <v>5.3317435657081296</v>
      </c>
      <c r="K9" s="36">
        <f t="shared" si="3"/>
        <v>51066.666666666664</v>
      </c>
      <c r="L9" s="11"/>
      <c r="M9" s="11"/>
      <c r="N9" s="11"/>
      <c r="O9" s="11"/>
    </row>
    <row r="10" spans="1:15" s="12" customFormat="1" x14ac:dyDescent="0.25">
      <c r="A10" s="52">
        <v>4</v>
      </c>
      <c r="B10" s="51" t="s">
        <v>91</v>
      </c>
      <c r="C10" s="35" t="s">
        <v>18</v>
      </c>
      <c r="D10" s="35">
        <v>1</v>
      </c>
      <c r="E10" s="36">
        <v>34000</v>
      </c>
      <c r="F10" s="36">
        <v>39000</v>
      </c>
      <c r="G10" s="36">
        <v>35200</v>
      </c>
      <c r="H10" s="37">
        <f t="shared" si="0"/>
        <v>36066.666666666664</v>
      </c>
      <c r="I10" s="37">
        <f t="shared" si="1"/>
        <v>2610.2362600602523</v>
      </c>
      <c r="J10" s="37">
        <f t="shared" si="2"/>
        <v>7.2372539558047659</v>
      </c>
      <c r="K10" s="36">
        <f t="shared" si="3"/>
        <v>36066.666666666664</v>
      </c>
      <c r="L10" s="11"/>
      <c r="M10" s="11"/>
      <c r="N10" s="11"/>
      <c r="O10" s="11"/>
    </row>
    <row r="11" spans="1:15" s="12" customFormat="1" x14ac:dyDescent="0.25">
      <c r="A11" s="52">
        <v>5</v>
      </c>
      <c r="B11" s="51" t="s">
        <v>92</v>
      </c>
      <c r="C11" s="35" t="s">
        <v>18</v>
      </c>
      <c r="D11" s="35">
        <v>1</v>
      </c>
      <c r="E11" s="36">
        <v>29000</v>
      </c>
      <c r="F11" s="36">
        <v>32000</v>
      </c>
      <c r="G11" s="36">
        <v>30000</v>
      </c>
      <c r="H11" s="37">
        <f t="shared" si="0"/>
        <v>30333.333333333332</v>
      </c>
      <c r="I11" s="37">
        <f t="shared" si="1"/>
        <v>1527.5252316519466</v>
      </c>
      <c r="J11" s="37">
        <f t="shared" si="2"/>
        <v>5.0357974669844392</v>
      </c>
      <c r="K11" s="36">
        <f t="shared" si="3"/>
        <v>30333.333333333332</v>
      </c>
      <c r="L11" s="11"/>
      <c r="M11" s="11"/>
      <c r="N11" s="11"/>
      <c r="O11" s="11"/>
    </row>
    <row r="12" spans="1:15" s="12" customFormat="1" x14ac:dyDescent="0.25">
      <c r="A12" s="52">
        <v>6</v>
      </c>
      <c r="B12" s="51" t="s">
        <v>44</v>
      </c>
      <c r="C12" s="35" t="s">
        <v>18</v>
      </c>
      <c r="D12" s="35">
        <v>1</v>
      </c>
      <c r="E12" s="36">
        <v>22000</v>
      </c>
      <c r="F12" s="36">
        <v>24000</v>
      </c>
      <c r="G12" s="36">
        <v>23000</v>
      </c>
      <c r="H12" s="37">
        <f t="shared" si="0"/>
        <v>23000</v>
      </c>
      <c r="I12" s="37">
        <f t="shared" si="1"/>
        <v>1000</v>
      </c>
      <c r="J12" s="37">
        <f t="shared" si="2"/>
        <v>4.3478260869565215</v>
      </c>
      <c r="K12" s="36">
        <f t="shared" si="3"/>
        <v>23000</v>
      </c>
      <c r="L12" s="11"/>
      <c r="M12" s="11"/>
      <c r="N12" s="11"/>
      <c r="O12" s="11"/>
    </row>
    <row r="13" spans="1:15" s="12" customFormat="1" x14ac:dyDescent="0.25">
      <c r="A13" s="52">
        <v>7</v>
      </c>
      <c r="B13" s="51" t="s">
        <v>46</v>
      </c>
      <c r="C13" s="35" t="s">
        <v>18</v>
      </c>
      <c r="D13" s="35">
        <v>2</v>
      </c>
      <c r="E13" s="36">
        <v>134000</v>
      </c>
      <c r="F13" s="36">
        <v>138700</v>
      </c>
      <c r="G13" s="36">
        <v>136000</v>
      </c>
      <c r="H13" s="37">
        <f t="shared" si="0"/>
        <v>136233.33333333334</v>
      </c>
      <c r="I13" s="37">
        <f t="shared" si="1"/>
        <v>2358.6719427112648</v>
      </c>
      <c r="J13" s="37">
        <f t="shared" si="2"/>
        <v>1.7313471563821368</v>
      </c>
      <c r="K13" s="36">
        <f t="shared" si="3"/>
        <v>272466.66666666669</v>
      </c>
      <c r="L13" s="11"/>
      <c r="M13" s="11"/>
      <c r="N13" s="11"/>
      <c r="O13" s="11"/>
    </row>
    <row r="14" spans="1:15" s="12" customFormat="1" x14ac:dyDescent="0.25">
      <c r="A14" s="52">
        <v>8</v>
      </c>
      <c r="B14" s="51" t="s">
        <v>149</v>
      </c>
      <c r="C14" s="35" t="s">
        <v>18</v>
      </c>
      <c r="D14" s="35">
        <v>1</v>
      </c>
      <c r="E14" s="36">
        <v>21723</v>
      </c>
      <c r="F14" s="36">
        <v>14600</v>
      </c>
      <c r="G14" s="36">
        <v>14600</v>
      </c>
      <c r="H14" s="37">
        <f t="shared" ref="H14" si="4">AVERAGE(E14:G14)</f>
        <v>16974.333333333332</v>
      </c>
      <c r="I14" s="37">
        <f t="shared" ref="I14" si="5">STDEVA(E14:G14)</f>
        <v>4112.4659674377017</v>
      </c>
      <c r="J14" s="37">
        <f t="shared" ref="J14" si="6">I14/H14*100</f>
        <v>24.22755513680087</v>
      </c>
      <c r="K14" s="36">
        <f t="shared" ref="K14" si="7">D14*H14</f>
        <v>16974.333333333332</v>
      </c>
      <c r="L14" s="11"/>
      <c r="M14" s="11"/>
      <c r="N14" s="11"/>
      <c r="O14" s="11"/>
    </row>
    <row r="15" spans="1:15" s="12" customFormat="1" x14ac:dyDescent="0.25">
      <c r="A15" s="52">
        <v>9</v>
      </c>
      <c r="B15" s="51" t="s">
        <v>48</v>
      </c>
      <c r="C15" s="35" t="s">
        <v>18</v>
      </c>
      <c r="D15" s="35">
        <v>1</v>
      </c>
      <c r="E15" s="36">
        <v>16000</v>
      </c>
      <c r="F15" s="36">
        <v>14190</v>
      </c>
      <c r="G15" s="36">
        <v>12390</v>
      </c>
      <c r="H15" s="37">
        <f t="shared" si="0"/>
        <v>14193.333333333334</v>
      </c>
      <c r="I15" s="37">
        <f t="shared" si="1"/>
        <v>1805.0023084011038</v>
      </c>
      <c r="J15" s="37">
        <f t="shared" si="2"/>
        <v>12.717254403953291</v>
      </c>
      <c r="K15" s="36">
        <f t="shared" si="3"/>
        <v>14193.333333333334</v>
      </c>
      <c r="L15" s="11"/>
      <c r="M15" s="11"/>
      <c r="N15" s="11"/>
      <c r="O15" s="11"/>
    </row>
    <row r="16" spans="1:15" s="3" customFormat="1" ht="15.75" x14ac:dyDescent="0.2">
      <c r="A16" s="53"/>
      <c r="B16" s="39" t="s">
        <v>84</v>
      </c>
      <c r="C16" s="39"/>
      <c r="D16" s="40"/>
      <c r="E16" s="41"/>
      <c r="F16" s="41"/>
      <c r="G16" s="41"/>
      <c r="H16" s="41"/>
      <c r="I16" s="41"/>
      <c r="J16" s="41"/>
      <c r="K16" s="41">
        <f>SUM(K7:K15)</f>
        <v>506901</v>
      </c>
      <c r="L16" s="2"/>
    </row>
    <row r="17" spans="1:11" s="3" customFormat="1" ht="12.75" x14ac:dyDescent="0.25">
      <c r="A17" s="7"/>
    </row>
    <row r="18" spans="1:11" ht="15.75" x14ac:dyDescent="0.25">
      <c r="A18" s="70" t="s">
        <v>14</v>
      </c>
      <c r="B18" s="70"/>
      <c r="C18" s="23"/>
      <c r="D18" s="23"/>
      <c r="E18" s="2" t="s">
        <v>85</v>
      </c>
      <c r="F18" s="3"/>
      <c r="G18" s="3"/>
    </row>
    <row r="19" spans="1:11" ht="15.75" x14ac:dyDescent="0.25">
      <c r="A19" s="4"/>
      <c r="B19" s="5"/>
      <c r="C19" s="4" t="s">
        <v>15</v>
      </c>
      <c r="D19" s="4"/>
      <c r="E19" s="2"/>
      <c r="F19" s="3"/>
      <c r="G19" s="3"/>
    </row>
    <row r="20" spans="1:11" ht="15.75" x14ac:dyDescent="0.25">
      <c r="A20" s="4"/>
      <c r="B20" s="5"/>
      <c r="C20" s="4"/>
      <c r="D20" s="4"/>
      <c r="E20" s="2"/>
      <c r="F20" s="3"/>
      <c r="G20" s="3"/>
      <c r="K20" s="9"/>
    </row>
    <row r="21" spans="1:11" ht="15.75" x14ac:dyDescent="0.25">
      <c r="A21" s="73" t="s">
        <v>86</v>
      </c>
      <c r="B21" s="73"/>
      <c r="C21" s="23"/>
      <c r="D21" s="23"/>
      <c r="E21" s="2" t="s">
        <v>87</v>
      </c>
      <c r="F21" s="3"/>
      <c r="G21" s="3"/>
    </row>
    <row r="22" spans="1:11" ht="15.75" x14ac:dyDescent="0.25">
      <c r="A22" s="71"/>
      <c r="B22" s="71"/>
      <c r="C22" s="4" t="s">
        <v>15</v>
      </c>
      <c r="D22" s="4"/>
      <c r="E22" s="2"/>
      <c r="F22" s="3"/>
      <c r="G22" s="3"/>
    </row>
    <row r="23" spans="1:11" ht="15.75" x14ac:dyDescent="0.25">
      <c r="A23" s="3"/>
      <c r="B23" s="24" t="s">
        <v>16</v>
      </c>
      <c r="C23" s="4"/>
      <c r="D23" s="4"/>
      <c r="E23" s="2"/>
      <c r="F23" s="3"/>
      <c r="G23" s="3"/>
    </row>
    <row r="24" spans="1:11" ht="15.75" x14ac:dyDescent="0.25">
      <c r="A24" s="4"/>
      <c r="B24" s="4"/>
      <c r="C24" s="4"/>
      <c r="D24" s="4"/>
      <c r="E24" s="2"/>
      <c r="F24" s="3"/>
      <c r="G24" s="3"/>
    </row>
    <row r="25" spans="1:11" ht="15.75" x14ac:dyDescent="0.25">
      <c r="A25" s="72" t="s">
        <v>17</v>
      </c>
      <c r="B25" s="72"/>
      <c r="C25" s="10" t="s">
        <v>88</v>
      </c>
      <c r="D25" s="10"/>
      <c r="E25" s="10"/>
      <c r="F25" s="5"/>
      <c r="G25" s="5"/>
    </row>
  </sheetData>
  <mergeCells count="13">
    <mergeCell ref="A18:B18"/>
    <mergeCell ref="A21:B21"/>
    <mergeCell ref="A22:B22"/>
    <mergeCell ref="A25:B25"/>
    <mergeCell ref="A1:K1"/>
    <mergeCell ref="A2:K2"/>
    <mergeCell ref="A4:A5"/>
    <mergeCell ref="B4:B5"/>
    <mergeCell ref="C4:C5"/>
    <mergeCell ref="D4:D5"/>
    <mergeCell ref="E4:G4"/>
    <mergeCell ref="H4:J4"/>
    <mergeCell ref="K4:K5"/>
  </mergeCells>
  <pageMargins left="0.59055118110236227" right="0.39370078740157483" top="0.15748031496062992" bottom="0.15748031496062992" header="0.31496062992125984" footer="0.31496062992125984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>
      <selection sqref="A1:A1048576"/>
    </sheetView>
  </sheetViews>
  <sheetFormatPr defaultRowHeight="15" x14ac:dyDescent="0.25"/>
  <cols>
    <col min="2" max="2" width="9.140625" style="25"/>
    <col min="6" max="6" width="12.28515625" customWidth="1"/>
  </cols>
  <sheetData>
    <row r="1" spans="2:6" x14ac:dyDescent="0.25">
      <c r="F1">
        <v>2026</v>
      </c>
    </row>
    <row r="2" spans="2:6" x14ac:dyDescent="0.25">
      <c r="B2" s="26"/>
    </row>
    <row r="3" spans="2:6" x14ac:dyDescent="0.25">
      <c r="B3" s="26"/>
      <c r="F3" s="27" t="s">
        <v>31</v>
      </c>
    </row>
    <row r="4" spans="2:6" x14ac:dyDescent="0.25">
      <c r="B4" s="26"/>
      <c r="F4" s="27" t="s">
        <v>32</v>
      </c>
    </row>
    <row r="5" spans="2:6" x14ac:dyDescent="0.25">
      <c r="B5" s="26"/>
      <c r="F5" s="27" t="s">
        <v>33</v>
      </c>
    </row>
    <row r="6" spans="2:6" x14ac:dyDescent="0.25">
      <c r="B6" s="26"/>
      <c r="F6" s="27" t="s">
        <v>34</v>
      </c>
    </row>
    <row r="7" spans="2:6" x14ac:dyDescent="0.25">
      <c r="B7" s="26"/>
      <c r="F7" s="27" t="s">
        <v>35</v>
      </c>
    </row>
    <row r="8" spans="2:6" x14ac:dyDescent="0.25">
      <c r="F8" s="27" t="s">
        <v>36</v>
      </c>
    </row>
    <row r="9" spans="2:6" x14ac:dyDescent="0.25">
      <c r="F9" s="27" t="s">
        <v>37</v>
      </c>
    </row>
    <row r="10" spans="2:6" x14ac:dyDescent="0.25">
      <c r="F10" s="27" t="s">
        <v>38</v>
      </c>
    </row>
    <row r="11" spans="2:6" x14ac:dyDescent="0.25">
      <c r="F11" s="27" t="s">
        <v>39</v>
      </c>
    </row>
    <row r="12" spans="2:6" x14ac:dyDescent="0.25">
      <c r="F12" s="28" t="s">
        <v>40</v>
      </c>
    </row>
    <row r="13" spans="2:6" x14ac:dyDescent="0.25">
      <c r="F13" s="28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О-2</vt:lpstr>
      <vt:lpstr>2026</vt:lpstr>
      <vt:lpstr>2027</vt:lpstr>
      <vt:lpstr>2028</vt:lpstr>
      <vt:lpstr>Лист1</vt:lpstr>
      <vt:lpstr>'2026'!Область_печати</vt:lpstr>
      <vt:lpstr>'2027'!Область_печати</vt:lpstr>
      <vt:lpstr>'2028'!Область_печати</vt:lpstr>
      <vt:lpstr>'О-2'!Область_печати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Евгеньевна Стерхова</dc:creator>
  <cp:lastModifiedBy>Былина Дарья Вячеславовна</cp:lastModifiedBy>
  <cp:lastPrinted>2022-12-12T08:07:04Z</cp:lastPrinted>
  <dcterms:created xsi:type="dcterms:W3CDTF">2019-12-05T08:32:33Z</dcterms:created>
  <dcterms:modified xsi:type="dcterms:W3CDTF">2025-12-02T11:14:21Z</dcterms:modified>
</cp:coreProperties>
</file>